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35" windowWidth="20055" windowHeight="717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Q3" i="1"/>
  <c r="Q4"/>
  <c r="Q5"/>
  <c r="Q6"/>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J7" l="1"/>
  <c r="M7" s="1"/>
  <c r="H36"/>
  <c r="I36" s="1"/>
  <c r="J35"/>
  <c r="J33"/>
  <c r="H14"/>
  <c r="L47"/>
  <c r="K47"/>
  <c r="H47"/>
  <c r="G47"/>
  <c r="F47"/>
  <c r="M46"/>
  <c r="I46"/>
  <c r="M45"/>
  <c r="M44"/>
  <c r="M43"/>
  <c r="I43"/>
  <c r="M42"/>
  <c r="I42"/>
  <c r="M41"/>
  <c r="I41"/>
  <c r="M40"/>
  <c r="I40"/>
  <c r="M39"/>
  <c r="I39"/>
  <c r="M38"/>
  <c r="I38"/>
  <c r="M37"/>
  <c r="I37"/>
  <c r="M36"/>
  <c r="M35"/>
  <c r="I35"/>
  <c r="M34"/>
  <c r="I34"/>
  <c r="M33"/>
  <c r="I33"/>
  <c r="M32"/>
  <c r="I32"/>
  <c r="M31"/>
  <c r="M30"/>
  <c r="I30"/>
  <c r="M29"/>
  <c r="I29"/>
  <c r="M28"/>
  <c r="I28"/>
  <c r="M27"/>
  <c r="I27"/>
  <c r="M26"/>
  <c r="I26"/>
  <c r="M25"/>
  <c r="I25"/>
  <c r="M24"/>
  <c r="I24"/>
  <c r="M23"/>
  <c r="I23"/>
  <c r="M22"/>
  <c r="M21"/>
  <c r="M20"/>
  <c r="I20"/>
  <c r="M19"/>
  <c r="I19"/>
  <c r="M18"/>
  <c r="I18"/>
  <c r="M17"/>
  <c r="I17"/>
  <c r="M16"/>
  <c r="I16"/>
  <c r="M15"/>
  <c r="I15"/>
  <c r="M14"/>
  <c r="I14"/>
  <c r="M13"/>
  <c r="I13"/>
  <c r="M12"/>
  <c r="I12"/>
  <c r="M11"/>
  <c r="I11"/>
  <c r="M10"/>
  <c r="I10"/>
  <c r="M9"/>
  <c r="I9"/>
  <c r="M8"/>
  <c r="I8"/>
  <c r="I7"/>
  <c r="M6"/>
  <c r="I6"/>
  <c r="M5"/>
  <c r="I5"/>
  <c r="M4"/>
  <c r="I4"/>
  <c r="M3"/>
  <c r="I3"/>
  <c r="J47" l="1"/>
  <c r="M47" s="1"/>
  <c r="I47"/>
</calcChain>
</file>

<file path=xl/sharedStrings.xml><?xml version="1.0" encoding="utf-8"?>
<sst xmlns="http://schemas.openxmlformats.org/spreadsheetml/2006/main" count="215" uniqueCount="163">
  <si>
    <t>S.No. as per tariff</t>
  </si>
  <si>
    <t>Name of element</t>
  </si>
  <si>
    <t>Year of Start</t>
  </si>
  <si>
    <t>Network Addition</t>
  </si>
  <si>
    <t>1st MYT CIP  (including IDC &amp; IEDC) submitted at time of filing CIP Petition</t>
  </si>
  <si>
    <t>2nd MYT CIP  (including IDC &amp; IEDC)</t>
  </si>
  <si>
    <t>1st  MYT Expenditure  (including IDC &amp; IEDC) submitted in MYT Petition</t>
  </si>
  <si>
    <t>Reason for Escalation</t>
  </si>
  <si>
    <t xml:space="preserve"> Line (km)</t>
  </si>
  <si>
    <t>Substation</t>
  </si>
  <si>
    <t>2017-18  (Actual)</t>
  </si>
  <si>
    <t>2018-19  (Actual)</t>
  </si>
  <si>
    <t>2019-20 (projected)</t>
  </si>
  <si>
    <t>Total</t>
  </si>
  <si>
    <t>2020-21 (Actual)</t>
  </si>
  <si>
    <t>2021-22  (Actual)</t>
  </si>
  <si>
    <t>2022-23 (projected)</t>
  </si>
  <si>
    <t>Financial Progress</t>
  </si>
  <si>
    <t>A</t>
  </si>
  <si>
    <t xml:space="preserve">Unforeseen Expenditure on works </t>
  </si>
  <si>
    <t>Bus Bar Protection scheme for 45 no S/Stns. (90% funding Under Power System Development Fund (PSDF), 10% amount accounted for in FY 2017-18</t>
  </si>
  <si>
    <t>FY 2017-18</t>
  </si>
  <si>
    <t>220 kV S/S Derabassi</t>
  </si>
  <si>
    <t>Addl. 100MVA, 220/66 kV T/F</t>
  </si>
  <si>
    <t>400 kV S/Stn. Makhu</t>
  </si>
  <si>
    <t>Addl 500MVA 400/220 kV T/F</t>
  </si>
  <si>
    <t>1. Original Submission in 1st CIP did not include Total Project Cost. However, revised project cost from Rs. 17 Crore to Rs. 25 Crore was submitted while filling True up for FY 2017-18.
2. The revised Project Cost is based on latest cost data.
3.  However, no expenditure could be incurred during 1st control period upto FY 2018-19.
4.  The work got delayed as Rashiana - Makhu and Algon - Makhu line which were to be fed from Makhu also got delayed. Moreover, since the 400 KV Sub Station Muktsar work was allotted, the result of the same were awaited before taking up the Makhu work.</t>
  </si>
  <si>
    <t>It is urgent and priority work. Work has been allotted and started. Expected Completeion is within next 15 months</t>
  </si>
  <si>
    <t>220 kV S/S Dhandhari Kalan 1 and 2</t>
  </si>
  <si>
    <t>Provision of 220 kV Double bus bar arrangement</t>
  </si>
  <si>
    <t>Material has been arranged. Presently civil works are ongoing. After completion of civil works, erection work will be started. Expected to be completed by next year.</t>
  </si>
  <si>
    <t>220 kV S/S Sahnewal</t>
  </si>
  <si>
    <t>Provision of making 66 kV double bus arrangement including dismantlement &amp; erection of new towers</t>
  </si>
  <si>
    <t>1.  Revised project cost was submitted while filling True up for FY 2017-18.
2. The revised Project Cost is based on latest cost data.
3.  The work has been taken in hand but to have provision of double bus bar in running sub station which is highly loaded, the work can only be done at a very slow pace because entire work is to be done in shut down. However, shut downs are rarely available.  It is kind of work, which shall take lot of time. However, every efforts shall be made to capitalize the portion, which  will be completed.</t>
  </si>
  <si>
    <t>New Civil Works in respect of 5 no. stores such as sheds, plinths and Boundry walls etc.</t>
  </si>
  <si>
    <t>HR, IT, S&amp;D Organization work</t>
  </si>
  <si>
    <t>Procurement of Hardwares, Server, Furniture, IT Space renovation (Civil Works) &amp; Unforeseen Capital Expenditure</t>
  </si>
  <si>
    <t>1. The projected expenditure could not be incurred due to non finalisation of tenders on account of various reasons like, Less tenders, qualification. However, the proposed exp. during 2nd  Control Period is afresh and should not be compared with the past projections.
2. The procurement of items may not be done in First Control Period. Rs. 2.25 Crore is expenditure for Second Control Period</t>
  </si>
  <si>
    <t>220 kV S/Stn Sadiq</t>
  </si>
  <si>
    <t>Repl. of 100 MVA with 160 MVA, 220/66 kV T/F</t>
  </si>
  <si>
    <t>220 kV S/Stn Bajakhana</t>
  </si>
  <si>
    <t>220 kV S/Stn Ghubaya</t>
  </si>
  <si>
    <t>Transformer received and work is in progress. Minor costs such as erection of bay, labour etc. will be in FY 2020-21.</t>
  </si>
  <si>
    <t>220 kV S/Stn Banga (U/G from 132 kV)</t>
  </si>
  <si>
    <t>1x100 MVA, 220/132 kV T/F
as spared from 220 kV S/Stn Mahilpur</t>
  </si>
  <si>
    <t>1.  Original Submission in 1st CIP did not include Total Project Cost. However, Revised project cost was submitted while filling True up for FY 2017-18.
2. The revised Project Cost is based on latest cost data.
3.  The work is already in hand and is likely to be completed in a year.</t>
  </si>
  <si>
    <t>220 kV Line bays at 220 kV S/Stn Banga (Proposed)</t>
  </si>
  <si>
    <t>2 Nos. (cost of 1no. Line bay already included in s/stn.</t>
  </si>
  <si>
    <t>220 kV S/Stn Sherpur (Focal Point) (U/G from 66 kV grid with 220 kV side GIS and 66 kV side Conventional)</t>
  </si>
  <si>
    <t>1x160 MVA, 220/66 kV T/F</t>
  </si>
  <si>
    <t>1.  Original Submission in 1st CIP did not include total Project Cost. However, Revised project cost was submitted while filling True up for FY 2017-18.
2. The revised Project Cost is based on latest cost data.
3.  However, no expenditure could be incurred during First Control Period upto FY 2018-19.
4.  The work of Sherpur has got delayed due to finalization of land to be given by PSPCL &amp; subsequent vacation of this land. Land has not been vacated till date.</t>
  </si>
  <si>
    <t xml:space="preserve">Work was allotted in June 2019 but held up since PSPCL is yet to vacate the land. No expenditure till date. </t>
  </si>
  <si>
    <t>LILO of both ckts of 220 kV S/Stn Jamalpur - 220 kV S/Stn Dhandari Kalan-I line at 220 kV S/Stn Sherpur (Focal Point)</t>
  </si>
  <si>
    <t>220 kV S/Stn Budhlada (U/G from 66 kV)</t>
  </si>
  <si>
    <t>1.  Original Submission in 1st CIP did not include Total Project Cost. However, Revised project cost was submitted while filling True up for FY 2017-18.
2. The revised Project Cost is based on latest cost data.
3.  However no expenditure could be incurred during 1st control period upto 18-19.
4.  The work has got delayed due to:-                                                                                                                                    1) As the land is to be handed over by PSPCL.                                                                                                 2) The route of the line was under finalization and now the survey has been completed and tenders of work floated.</t>
  </si>
  <si>
    <t>220 kV S/Stn Mansa - 220 kV S/Stn Budhlada DC Line</t>
  </si>
  <si>
    <t>400 kV S/Stn Doraha (New at Village Dhanansu)</t>
  </si>
  <si>
    <t>2x315 MVA, 400/220 kV T/Fs</t>
  </si>
  <si>
    <t>LILO of one ckt. of 400 kVJalandhar-Kurukshetra D/C line f at 400 kV  Dhanansu(Quad Moose)</t>
  </si>
  <si>
    <t>LILO length =5 km(approx)</t>
  </si>
  <si>
    <t>1.  Original Submission in 1st CIP did not include Total Project Cost. However, Revised project cost was submitted while filling True up for FY 2017-18.
2. Revised Scope of work approved by PSERC based on submissions made separately.
3. The Cost has revised due to change in scope of work and This work is linked with Dhanansu Sub Station for which now all te approvals i.e. from NRPC, PSERC and Standing Committee are through. The tender has been floated..</t>
  </si>
  <si>
    <t>Scope of work revised by NRPC standing Committee.   These works will start only when scheme No. 128 is taken in hand.</t>
  </si>
  <si>
    <t>(i) 400 kV Bays
(ii) 220 kV Bays
at 400 kV S/Stn Doraha</t>
  </si>
  <si>
    <t>(i) 4 Nos.
(ii) 6 Nos.</t>
  </si>
  <si>
    <t>1. Original Submission in 1st CIP did not include Total Project Cost. However, Revised project cost was submitted while filling True up for FY 2017-18.
2. The revised Project Cost is based on latest cost data.
3.  However no expenditure could be incurred during 1st control period upto 18-19.
4.  Scope revised by PSERC in 2nd control period, no. of bays increased from 10 to 14.
5. The Project got delayed due to this work is linked with Dhanansu Sub Station for which now all te approvals i.e. from NRPC, PSERC and Standing Committee are through. The tender has been floated.</t>
  </si>
  <si>
    <t>220 kV Banur-Mohali (GMADA) DC line</t>
  </si>
  <si>
    <t>4 km Line Length ACSR ZEBRA Conductor</t>
  </si>
  <si>
    <t>1. Original Submission in 1st CIP did not include Total Project Cost. However, Revised project cost was submitted while filling True up for FY 2017-18.
2. The revised Project Cost is based on latest cost data.
3.  However no expenditure could be incurred during 1st control period upto 19-20.
4. The Project got delayed due to the line could not be undertaken as the sub station site to be finalised by GMADA which has till date not been finalised in Aerocity.</t>
  </si>
  <si>
    <t>220 kV DC line from 400 kV Grid near Doraha to 220 kV Kohara</t>
  </si>
  <si>
    <t>12 km (approx.) Line Length / 420 sq mm DC ACSR Zebra</t>
  </si>
  <si>
    <t>1. Original Submission in 1st CIP did not include Total Project Cost. However, Revised project cost was submitted while filling True up for FY 2017-18.
2. The revised Project Cost is based on latest cost data.
3.  However no expenditure could be incurred during 1st control period upto 19-20.
4. The Project got delayed due to the line is linked with Dhanansu Sub Station and shall be taken up as per the time schedule of Dhanansu Sub Station only.</t>
  </si>
  <si>
    <t>These works will start only when scheme No. 128 is taken in hand.</t>
  </si>
  <si>
    <t>220 kV DC line from 400 kV Grid near Doraha to 220 kV Doraha</t>
  </si>
  <si>
    <t>10 km (approx.)/ 420  sq mm DC ACSR Zebra</t>
  </si>
  <si>
    <t>220 kV DC line from 400 kV Grid near Doraha to 220 kV Ikolaha</t>
  </si>
  <si>
    <t>220 kV Bays (2Nos. at 220 kV Ikolaha, 2 Nos. at Doraha, 2Nos. at Kohara  (220 kV bus)and 2 no. ICT bays</t>
  </si>
  <si>
    <t>8 Nos.</t>
  </si>
  <si>
    <t>LILO of 220 kV S/Stn Mansa - Sunam (SC) at 400 kV S/Stn Patran (220 kV bus).</t>
  </si>
  <si>
    <t>40 km (approx.) Line Length / 1xDC with 420 sq mm ACSR (Zebra)</t>
  </si>
  <si>
    <t>1. Original Submission in 1st CIP did not include Total Project Cost. However, Revised project cost was submitted while filling True up for FY 2017-18.
2. The revised Project Cost is based on latest cost data.
3.  However no expenditure could be incurred during 1st control period upto 18-19 and major work likely to take place in 2nd control period.
4. The Project got delayed due to the delay was caused due to finalization of route plan which has been finalised in 2019 and work stands allotted now.</t>
  </si>
  <si>
    <t>Work is in progress. Work will be completed by FY 2022-23</t>
  </si>
  <si>
    <t>137-140</t>
  </si>
  <si>
    <t>1. Aug/Strengthening of bus bars
2. Extension in Switchyard buildings, Provision for AC etc.
3. Provision for Reactive Compensation
4. Addition of bays/system strengthening required on account of RE generation</t>
  </si>
  <si>
    <t>Exclsuive for FY 2017-18</t>
  </si>
  <si>
    <t>1. Original Submission in 1st CIP did not include Total Project Cost. However, Revised project cost was submitted while filling True up for FY 2017-18.
2. The revised Project Cost is based on latest cost data.
3. These are lum sump work and shall end up with the control period as number of works has been added as per the approval of BOD's of PSTCL and are being completed priority wise.</t>
  </si>
  <si>
    <t>Replacement of Disc Insulators of 400 kV PSTCL lines with Polymer Insulators</t>
  </si>
  <si>
    <t>1. Original Submission in 1st CIP did not include Total Project Cost. However, Revised project cost was submitted while filling True up for FY 2017-18.
2. The revised Project Cost is based on latest cost data.
3.  However no expenditure could be incurred during 1st control period upto 18-19 and major work likely to take place in 2nd control period.
4. The replacement of Disc  Insulators remain pending due to non finalization of technology i.e. long rod insulators or Polymer Insulators to be used. Now it has been decided to  replace insulators of one line with Polymer insulators and apply RTV coating on one line so as to study the results.  The tender has already been opened for the same. Rest of the lines will be undertaken after seeing the results.</t>
  </si>
  <si>
    <t>220 kV DC line from 220 kV S/Stn Gaunsgarh to 220 kV S/Stn Ladhowal.</t>
  </si>
  <si>
    <t>FY 2018-19</t>
  </si>
  <si>
    <t>The work of line is in progress. Financial progress upto date is Rs. 7 Cr.  The Commissioning of the line is pending due to court case on a particular tower location.</t>
  </si>
  <si>
    <t>152-155</t>
  </si>
  <si>
    <t>Exclsuive for FY FY 2018-19</t>
  </si>
  <si>
    <t>132 kV Samadh Bhai</t>
  </si>
  <si>
    <t>Construction of a new Switch House Building at a new raised level</t>
  </si>
  <si>
    <t>Work is in progress.</t>
  </si>
  <si>
    <t>132 kV Pathankot</t>
  </si>
  <si>
    <t>Construction of a new control- room building by replacing old control - room building</t>
  </si>
  <si>
    <t>1. Original Submission in 1st CIP did not include Total Project Cost. However, Revised project cost was submitted while filling True up for FY 2017-18.
2. The revised Project Cost is based on latest cost data.
3.  However no expenditure could be incurred during 1st control period upto 18-19.
4. The work has delayed due to finalization of scope of work at site.</t>
  </si>
  <si>
    <t>220 kV S/Stn Bhawanigarh</t>
  </si>
  <si>
    <t>FY 2019-20</t>
  </si>
  <si>
    <t>Addl. 2nd 100 MVA, 220/66
kV T/F</t>
  </si>
  <si>
    <t xml:space="preserve">1. Original Submission in 1st CIP did not include Total Project Cost. However, Revised project cost was submitted while filling True up for FY 2017-18. original hard cost is rs. 7.44 cr. project was to start in 19-20 (phsasing of exp in 19-20 was rs. 4.33 cr) and major part of exp was to be incurred in 20-21.
2. The revised Project Cost is based on latest cost data.
3. The work has delayed due to usage  of available transformers at other important works which resulted in postponment of work.
</t>
  </si>
  <si>
    <t>220 kV S/Stn Jadla</t>
  </si>
  <si>
    <t>Addl. 2nd 100MVA, 220/66 kV T/F</t>
  </si>
  <si>
    <t xml:space="preserve">1. Original Submission in 1st CIP did not include Total Project Cost. However, Revised project cost was submitted while filling True up for FY 2017-18. original hard cost is rs. 7.44 cr. project was to start in 19-20 (phsasing of exp in 19-20 was rs. 4.33 cr) and major part of exp was to be incurred in 20-21.
2. The revised Project Cost is based on latest cost data.
3.The work has delayed due to uses of available transformers at other important works which resulted in postponment of work.
</t>
  </si>
  <si>
    <t>220 kV S/Stn Botianwala  (Thatha Sahib)</t>
  </si>
  <si>
    <t>Addl. 3rd 160 MVA, 220/66
kV T/F</t>
  </si>
  <si>
    <t>1. Original Submission in 1st CIP did not include Total Project Cost. However, Revised project cost was submitted while filling True up for FY 2017-18.
2. The revised Project Cost is based on latest cost data.
3.The work has delayed due to uses of available transformers at other important works which resulted in postponment of work.</t>
  </si>
  <si>
    <t>220 kV S/Stn Majitha</t>
  </si>
  <si>
    <t xml:space="preserve">1. Original Submission in 1st CIP did not include Total Project Cost. However, Revised project cost was submitted while filling True up for FY 2017-18.
2. The revised Project Cost is based on latest cost data.
3.The work has delayed due to uses of available transformers at other important works which resulted in postponment of work.
</t>
  </si>
  <si>
    <t>132 kV S/Stn Pathankot</t>
  </si>
  <si>
    <t>Repl. of 1x12.5/16 MVA, 132/66-33 kV T/F with
1x20/25 MVA, 132/66 kV T/F</t>
  </si>
  <si>
    <t>Due to non finalization of work as explained against Sr.No.164, this electrical work also project got delayed and slipped to 20-21.</t>
  </si>
  <si>
    <t>132 kV IGC, Bathinda</t>
  </si>
  <si>
    <t>Repl. of 1x25 MVA, 132/66 kV T/F with 1x50 MVA, 132/66 kV T/F</t>
  </si>
  <si>
    <t>1. Original Submission in 1st CIP did not include Total Project Cost. However, Revised project cost was submitted while filling True up for FY 2017-18.
2. The revised Project Cost is based on latest cost data.
3. The work has delayed due to usage  of available transformers at other important works which resulted in postponment of work.
4. it was planned to augment by installing old transformer, however new transformer has been installed.</t>
  </si>
  <si>
    <t>Cost of transformer was not added in original submission of 1st MYT. Now Rs. 4 Cr has been added.  Work is complete.</t>
  </si>
  <si>
    <t>172-175</t>
  </si>
  <si>
    <t>Exclsuive for FY FY 2019-20</t>
  </si>
  <si>
    <t>Replacement of Existing conductor of 220 kV Mohali-I - Mohali-II line</t>
  </si>
  <si>
    <t>FY 2020-21</t>
  </si>
  <si>
    <t>1. Original Submission in 1st CIP did not include Total Project Cost. However, Revised project cost was submitted while filling True up for FY 2017-18. original hard cost is rs. 26.96 cr. project was to start in 19-20 (phasing of exp in 19-20 was rs. 1.0 cr)and major part of exp was to be incurred in 20-21 to 22-23.
2. The revised Project Cost is based on latest cost data.
3. The work is for replacement of conductor to HTLS for which PSDF funding is available and shall be under taken when PSDF funds are available.</t>
  </si>
  <si>
    <t>220 kV S/Stn Fazilka (U/G from 66 kV)</t>
  </si>
  <si>
    <t>1. Original Submission in 1st CIP did not include Total Project Cost. However, Revised project cost was submitted while filling True up for FY 2017-18.
2. The revised Project Cost is based on latest cost data.
3.Due to non availability of land at Fazilka.  The work is delayed and all out efforts are being made to arrange the land.  Since the efforts to have Panchayat land had failed. Now the press notice has been given to explore the possibility of private land.</t>
  </si>
  <si>
    <t>400 kV S/Stn Mukatsar - 220 kV S/Stn Fazilka 220 kV DC line</t>
  </si>
  <si>
    <t xml:space="preserve">1. Original Submission in 1st CIP did not include Total Project Cost. However, Revised project cost was submitted while filling True up for FY 2017-18.original hard cost is rs. 22.47 cr. project was to start in 19-20 (phasing of exp in 19-20 was rs. 1.0 cr) and major part of exp was to be incurred in 20-21 to 22-23. 
2. The revised Project Cost is based on latest cost data.
3.Due to non availability of land at Fazilka.  The work is delayed and all out efforts are being made to arrange the land.  Since the efforts to have Panchayat land had failed. Now the press notice has been given to explore the possibility of private land.
</t>
  </si>
  <si>
    <t>220 kV Bays</t>
  </si>
  <si>
    <t xml:space="preserve">1. Original Submission in 1st CIP did not include Total Project Cost. However, Revised project cost was submitted while filling True up for FY 2017-18.original hard cost is rs. 5.28 cr. project was to start in 19-20 (phasing of exp in 19-20 was rs. 0.50 cr) and major part of exp was to be incurred in 20-21 to 22-23. 
2. The revised Project Cost is based on latest cost data.
3. Due to non availability of land at Fazilka.  The work is delayed and all out efforts are being made to arrange the land.  Since the efforts to have Panchayat land had failed. Now the press notice has been given to explore the possibility of private land.
</t>
  </si>
  <si>
    <t>220 kV DC line from 400 kV Jalandhar (PGCIL) to 220 kV Kartarpur</t>
  </si>
  <si>
    <t>Augmentation of existing conductor of both circuits with HTLS conductor of min 1200 A capacity</t>
  </si>
  <si>
    <t>1. Original Submission in 1st CIP did not include Total Project Cost. However, Revised project cost was submitted while filling True up for FY 2017-18.original hard cost is rs. 36.01 cr. project was to start in 19-20 (phasing of exp in 19-20 was rs. 5.78 cr) and major part of exp was to be incurred in 20-21 to 22-23. 
2. The revised Project Cost is based on latest cost data.
3. The work is for replacement of conductor to HTLS for which PSDF funding is available and shall be under taken when PSDF funds are available.</t>
  </si>
  <si>
    <t xml:space="preserve">Total </t>
  </si>
  <si>
    <t xml:space="preserve">Supply of material is complete at substations. Work order already placed. Work will be completed by FY 2020-21. Total Project Cost  Rs. 18.21 Cr. PSDF Grant  16.39,  CIP  1.82 ,   Turn key project.  </t>
  </si>
  <si>
    <t xml:space="preserve">r </t>
  </si>
  <si>
    <t>No major work left . Only amt needed for final account closure which should be around 11 lacs estimated</t>
  </si>
  <si>
    <t>Two shutdowns have been availed in which 20% work has been completed. Material has been arranged. Substation caters to 360MVA load (70% industrial supply) The complete work is envisaged to be completed during FY 2020-21. Work is urgent.However being shutdown work and heavily loaded station the work will go at slow pace. everyeffort shall be made to capitalize the parts completed.</t>
  </si>
  <si>
    <t xml:space="preserve">Work held up since PSPCL is yet to vacate the land by shifting 11 kv feeders. Civil tenders have been flaoted as transfer of offices &amp; feeders is in PSTCL scope. No expenditure till date. </t>
  </si>
  <si>
    <t>Survey of line is complete. PSTCL has decided to get line erected on turn key basis as trial basis.</t>
  </si>
  <si>
    <t>No expenditure till date. Work has not started yet.GAMADA HAS TILL DATE NOT HANDED OVER THE LAND. Project is part of master plan of mohali</t>
  </si>
  <si>
    <t>No expenditure, No Progress till date.these works are linked with the spare T/F</t>
  </si>
  <si>
    <t>No expenditure, No Progress till date.these works are linked with the  availabity of t/f T/F</t>
  </si>
  <si>
    <t xml:space="preserve">Cost is as per the cost of tender opened for lalton dhandari line. Full cost has been taken as the line is 117% loaded and PSDF funding is still no where near approval so that PSTCL can take a cauntious decision to undertake the project at its own cost or wait for PSDF funding </t>
  </si>
  <si>
    <t>The works at sr. no. 137 to 140 ,152 to 155 and 172 to 175 besides 182 aare lum sum provision for the same type of small works as given in the scheme name. Actually these works and provisions should have been year wise for the same set of works as has been done in 2nd control period but in 1st control period the same has been provided against different scheme nos. Since the works carried out against these schemes are very small works and individual expenditure of each workis difficult to be tracked as such all these expenditures are clubbed against these schemes and since the provision in 1st control period is year wise against different scheme nos the expenditure has been divided into different scheme nos. which actually need to be looked into total for all these schemes.</t>
  </si>
  <si>
    <t>same as that against 137 to 140</t>
  </si>
  <si>
    <t>same as that of 172 to 175</t>
  </si>
  <si>
    <t>No work till date. Notification of private land has been done. The cost has been taken as per the estimated cost of the project as the full cost of the project was not taken in the first control period and only small provision was taken to start the workdone</t>
  </si>
  <si>
    <t>On hold…  Loading condition of lines is ok. Work to be taken up depending upon loading conditions. Since the line is within loading condition the PSDF funding can not be applied/accepted and such provision has been made for complete cost as if required in 2nd control period PSDF funding may not be available by that time for such works.</t>
  </si>
  <si>
    <t xml:space="preserve">PSTCL has projected Zero Capex during FY 2018-19 but now proposed Rs. 2.76 Cr. PSTCL could not explain reasons of this difference. Now PSTCL is also proposing Rs. 0.78 Cr during FY 2019-20 and proposed to reduce this amount from CIP of next MYT.This is due to the fact that work of sheds has been undertaken and the same has been booked to 137/140,152/155 or 172/175 but while giving these MYT figures the same has been shifted to this scheme no. 102. </t>
  </si>
  <si>
    <t>The expenditure is wrt the works proposed to be completed in 1st control period so that any exp. If required can be booked in 2nd control period as all final bills can not be paid being time linked.</t>
  </si>
  <si>
    <t>EXPLANATION</t>
  </si>
  <si>
    <t>No expenditure till date. Tender for 1000 strings (weak points) has now opened for the work (Appx. Rs. 2 Crore). The work on rest of  lines will be started after evaluation of the result. Rest shall spillover.</t>
  </si>
  <si>
    <t>Work has not been started due to shifting of transformer to other emergency work at Ludhiana. No expenditure till date. The scheme will be implemented next year.</t>
  </si>
  <si>
    <t>Work has not been started yet . No expenditure till date. Transformer is expected to reach next week.</t>
  </si>
  <si>
    <t>Work is in progress. CAPEX for FY 2018-19 is shown as Rs. 0.98Cr in CIP petition but actual exp is Zero. The same is shown in MYT petition. Work will be completed by June 2020. Transformer cost is major cost which has not been received till date.</t>
  </si>
  <si>
    <t xml:space="preserve">work is in progress. </t>
  </si>
  <si>
    <t xml:space="preserve">Work has not been started. No route is final yet due to sr no 120. No expenditure till date. </t>
  </si>
  <si>
    <t>No expenditure, No Progress till date.these works are linked with the spare T/F. T/Fexpected in March 2020.</t>
  </si>
  <si>
    <t>No expenditure, No Progress till date.these works are linked with the spare T/F.Only expenditure of civil work stated.</t>
  </si>
  <si>
    <t>work completed. Old T/F used. Final testing etc is pending.</t>
  </si>
  <si>
    <t>Work is complete except approach road.</t>
  </si>
  <si>
    <t>the exp is only wrt the land cost paid to PSIEC. The tenders allrady stands opened. The main work shall be in second control period.</t>
  </si>
  <si>
    <t>Physical Progress at the snd of 2019-20</t>
  </si>
  <si>
    <t xml:space="preserve">Work is in progress. The IT expenditure during FY2018-19 is1.21 Cr. </t>
  </si>
</sst>
</file>

<file path=xl/styles.xml><?xml version="1.0" encoding="utf-8"?>
<styleSheet xmlns="http://schemas.openxmlformats.org/spreadsheetml/2006/main">
  <numFmts count="1">
    <numFmt numFmtId="164" formatCode="0.000"/>
  </numFmts>
  <fonts count="7">
    <font>
      <sz val="11"/>
      <color theme="1"/>
      <name val="Calibri"/>
      <family val="2"/>
      <scheme val="minor"/>
    </font>
    <font>
      <sz val="11"/>
      <color theme="1"/>
      <name val="Calibri"/>
      <family val="2"/>
      <scheme val="minor"/>
    </font>
    <font>
      <b/>
      <sz val="9"/>
      <color theme="0"/>
      <name val="Arial"/>
      <family val="2"/>
    </font>
    <font>
      <sz val="9"/>
      <color rgb="FF000000"/>
      <name val="Arial"/>
      <family val="2"/>
    </font>
    <font>
      <b/>
      <sz val="9"/>
      <color rgb="FF000000"/>
      <name val="Arial"/>
      <family val="2"/>
    </font>
    <font>
      <sz val="9"/>
      <name val="Arial"/>
      <family val="2"/>
    </font>
    <font>
      <sz val="9"/>
      <color theme="0"/>
      <name val="Arial"/>
      <family val="2"/>
    </font>
  </fonts>
  <fills count="7">
    <fill>
      <patternFill patternType="none"/>
    </fill>
    <fill>
      <patternFill patternType="gray125"/>
    </fill>
    <fill>
      <patternFill patternType="solid">
        <fgColor rgb="FFC000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2" borderId="1" xfId="0" applyFont="1" applyFill="1" applyBorder="1" applyAlignment="1">
      <alignment horizontal="center" wrapText="1"/>
    </xf>
    <xf numFmtId="0" fontId="2" fillId="2" borderId="1" xfId="0" applyNumberFormat="1" applyFont="1" applyFill="1" applyBorder="1" applyAlignment="1">
      <alignment horizontal="center" wrapText="1"/>
    </xf>
    <xf numFmtId="0" fontId="3" fillId="0" borderId="0" xfId="0" applyFont="1" applyAlignment="1">
      <alignment vertical="top" wrapText="1"/>
    </xf>
    <xf numFmtId="0" fontId="3" fillId="0" borderId="0" xfId="0" applyFont="1"/>
    <xf numFmtId="2" fontId="2" fillId="2"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2" fontId="3" fillId="0" borderId="1" xfId="0" applyNumberFormat="1" applyFont="1" applyBorder="1" applyAlignment="1">
      <alignment horizontal="left" vertical="center" wrapText="1"/>
    </xf>
    <xf numFmtId="2" fontId="3" fillId="0" borderId="1" xfId="0" applyNumberFormat="1" applyFont="1" applyBorder="1" applyAlignment="1">
      <alignment horizontal="center" vertical="center" wrapText="1"/>
    </xf>
    <xf numFmtId="9" fontId="4" fillId="0" borderId="1" xfId="1" applyFont="1" applyBorder="1" applyAlignment="1">
      <alignment horizontal="center" vertical="center"/>
    </xf>
    <xf numFmtId="0" fontId="4" fillId="0" borderId="1" xfId="1" applyNumberFormat="1" applyFont="1" applyBorder="1" applyAlignment="1">
      <alignment horizontal="center" vertical="center"/>
    </xf>
    <xf numFmtId="0" fontId="3" fillId="0" borderId="1" xfId="0" applyFont="1" applyBorder="1" applyAlignment="1">
      <alignment vertical="top"/>
    </xf>
    <xf numFmtId="2" fontId="3" fillId="3" borderId="1" xfId="0" applyNumberFormat="1" applyFont="1" applyFill="1" applyBorder="1" applyAlignment="1">
      <alignment horizontal="left" vertical="center" wrapText="1"/>
    </xf>
    <xf numFmtId="2" fontId="3" fillId="3" borderId="1" xfId="0" applyNumberFormat="1" applyFont="1" applyFill="1" applyBorder="1" applyAlignment="1">
      <alignment horizontal="center" vertical="center" wrapText="1"/>
    </xf>
    <xf numFmtId="9" fontId="4" fillId="4" borderId="1" xfId="1" applyFont="1" applyFill="1" applyBorder="1" applyAlignment="1">
      <alignment horizontal="center" vertical="center"/>
    </xf>
    <xf numFmtId="0" fontId="4" fillId="4" borderId="1" xfId="1" applyNumberFormat="1" applyFont="1" applyFill="1" applyBorder="1" applyAlignment="1">
      <alignment horizontal="center" vertical="center"/>
    </xf>
    <xf numFmtId="0" fontId="3" fillId="0" borderId="1" xfId="0" applyFont="1" applyBorder="1" applyAlignment="1">
      <alignment vertical="top" wrapText="1"/>
    </xf>
    <xf numFmtId="0" fontId="3" fillId="0" borderId="1" xfId="0" applyFont="1" applyBorder="1"/>
    <xf numFmtId="0" fontId="3" fillId="0" borderId="1" xfId="0" applyFont="1" applyBorder="1" applyAlignment="1">
      <alignment wrapText="1"/>
    </xf>
    <xf numFmtId="2" fontId="3" fillId="0" borderId="1" xfId="0" applyNumberFormat="1" applyFont="1" applyBorder="1"/>
    <xf numFmtId="0" fontId="3" fillId="0" borderId="0" xfId="0" applyFont="1" applyAlignment="1">
      <alignment wrapText="1"/>
    </xf>
    <xf numFmtId="0" fontId="3" fillId="0" borderId="0" xfId="0" applyFont="1" applyAlignment="1">
      <alignment horizontal="center" vertical="center"/>
    </xf>
    <xf numFmtId="0" fontId="3" fillId="0" borderId="0" xfId="0" applyNumberFormat="1" applyFont="1" applyAlignment="1">
      <alignment horizontal="center" vertical="center"/>
    </xf>
    <xf numFmtId="0" fontId="3" fillId="0" borderId="1" xfId="0" applyFont="1" applyBorder="1" applyAlignment="1">
      <alignment horizontal="left" vertical="top" wrapText="1"/>
    </xf>
    <xf numFmtId="0" fontId="5" fillId="0" borderId="1" xfId="0" applyFont="1" applyBorder="1" applyAlignment="1">
      <alignment vertical="top" wrapText="1"/>
    </xf>
    <xf numFmtId="0" fontId="3" fillId="5" borderId="1" xfId="0" applyFont="1" applyFill="1" applyBorder="1" applyAlignment="1">
      <alignment vertical="top" wrapText="1"/>
    </xf>
    <xf numFmtId="0" fontId="3" fillId="2" borderId="1" xfId="0" applyFont="1" applyFill="1" applyBorder="1" applyAlignment="1">
      <alignment horizontal="left" vertical="top" wrapText="1"/>
    </xf>
    <xf numFmtId="0" fontId="6" fillId="2" borderId="1" xfId="0" applyFont="1" applyFill="1" applyBorder="1" applyAlignment="1">
      <alignment horizontal="center" vertical="center" wrapText="1"/>
    </xf>
    <xf numFmtId="2" fontId="3" fillId="3" borderId="1" xfId="0" applyNumberFormat="1" applyFont="1" applyFill="1" applyBorder="1" applyAlignment="1">
      <alignment horizontal="left" vertical="top" wrapText="1"/>
    </xf>
    <xf numFmtId="2" fontId="3" fillId="0" borderId="1" xfId="0" applyNumberFormat="1" applyFont="1" applyBorder="1" applyAlignment="1">
      <alignment horizontal="left" vertical="top" wrapText="1"/>
    </xf>
    <xf numFmtId="2" fontId="3" fillId="3" borderId="1" xfId="0" applyNumberFormat="1" applyFont="1" applyFill="1" applyBorder="1" applyAlignment="1">
      <alignment horizontal="center" vertical="top" wrapText="1"/>
    </xf>
    <xf numFmtId="2" fontId="3" fillId="0" borderId="1" xfId="0" applyNumberFormat="1" applyFont="1" applyBorder="1" applyAlignment="1">
      <alignment horizontal="center" vertical="top" wrapText="1"/>
    </xf>
    <xf numFmtId="2" fontId="5" fillId="0" borderId="1" xfId="0" applyNumberFormat="1" applyFont="1" applyBorder="1" applyAlignment="1">
      <alignment horizontal="center" vertical="center" wrapText="1"/>
    </xf>
    <xf numFmtId="2" fontId="5" fillId="6" borderId="1" xfId="0" applyNumberFormat="1"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2" fontId="2" fillId="2" borderId="2"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2" fontId="2" fillId="2" borderId="3"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xf>
    <xf numFmtId="0" fontId="3" fillId="6" borderId="1" xfId="0" applyFont="1" applyFill="1" applyBorder="1" applyAlignment="1">
      <alignment vertical="top"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47"/>
  <sheetViews>
    <sheetView tabSelected="1" zoomScale="96" zoomScaleNormal="96" workbookViewId="0">
      <selection activeCell="H10" sqref="H10"/>
    </sheetView>
  </sheetViews>
  <sheetFormatPr defaultColWidth="9.140625" defaultRowHeight="12"/>
  <cols>
    <col min="1" max="1" width="5.140625" style="22" customWidth="1"/>
    <col min="2" max="2" width="19.7109375" style="22" customWidth="1"/>
    <col min="3" max="3" width="11.5703125" style="4" hidden="1" customWidth="1"/>
    <col min="4" max="4" width="8.85546875" style="4" customWidth="1"/>
    <col min="5" max="5" width="9.7109375" style="4" customWidth="1"/>
    <col min="6" max="6" width="7.7109375" style="4" customWidth="1"/>
    <col min="7" max="7" width="8.140625" style="4" customWidth="1"/>
    <col min="8" max="9" width="6.5703125" style="4" customWidth="1"/>
    <col min="10" max="10" width="7.7109375" style="4" customWidth="1"/>
    <col min="11" max="11" width="7.28515625" style="4" customWidth="1"/>
    <col min="12" max="12" width="7.42578125" style="4" customWidth="1"/>
    <col min="13" max="13" width="6.42578125" style="4" customWidth="1"/>
    <col min="14" max="16" width="9.7109375" style="4" hidden="1" customWidth="1"/>
    <col min="17" max="17" width="9.28515625" style="23" customWidth="1"/>
    <col min="18" max="18" width="9.140625" style="24" hidden="1" customWidth="1"/>
    <col min="19" max="19" width="45.85546875" style="4" hidden="1" customWidth="1"/>
    <col min="20" max="20" width="33.140625" style="3" customWidth="1"/>
    <col min="21" max="16384" width="9.140625" style="4"/>
  </cols>
  <sheetData>
    <row r="1" spans="1:20" ht="38.25" customHeight="1">
      <c r="A1" s="47" t="s">
        <v>0</v>
      </c>
      <c r="B1" s="48" t="s">
        <v>1</v>
      </c>
      <c r="C1" s="48" t="s">
        <v>2</v>
      </c>
      <c r="D1" s="49" t="s">
        <v>3</v>
      </c>
      <c r="E1" s="49"/>
      <c r="F1" s="41" t="s">
        <v>4</v>
      </c>
      <c r="G1" s="42"/>
      <c r="H1" s="42"/>
      <c r="I1" s="43"/>
      <c r="J1" s="44" t="s">
        <v>5</v>
      </c>
      <c r="K1" s="45"/>
      <c r="L1" s="45"/>
      <c r="M1" s="46"/>
      <c r="N1" s="41" t="s">
        <v>6</v>
      </c>
      <c r="O1" s="42"/>
      <c r="P1" s="42"/>
      <c r="Q1" s="1"/>
      <c r="R1" s="2"/>
      <c r="S1" s="40" t="s">
        <v>7</v>
      </c>
      <c r="T1" s="28"/>
    </row>
    <row r="2" spans="1:20" ht="48" customHeight="1">
      <c r="A2" s="47"/>
      <c r="B2" s="48"/>
      <c r="C2" s="48"/>
      <c r="D2" s="5" t="s">
        <v>8</v>
      </c>
      <c r="E2" s="5" t="s">
        <v>9</v>
      </c>
      <c r="F2" s="6" t="s">
        <v>10</v>
      </c>
      <c r="G2" s="6" t="s">
        <v>11</v>
      </c>
      <c r="H2" s="6" t="s">
        <v>12</v>
      </c>
      <c r="I2" s="6" t="s">
        <v>13</v>
      </c>
      <c r="J2" s="6" t="s">
        <v>14</v>
      </c>
      <c r="K2" s="6" t="s">
        <v>15</v>
      </c>
      <c r="L2" s="6" t="s">
        <v>16</v>
      </c>
      <c r="M2" s="6" t="s">
        <v>13</v>
      </c>
      <c r="N2" s="6" t="s">
        <v>10</v>
      </c>
      <c r="O2" s="6" t="s">
        <v>11</v>
      </c>
      <c r="P2" s="6" t="s">
        <v>12</v>
      </c>
      <c r="Q2" s="7" t="s">
        <v>161</v>
      </c>
      <c r="R2" s="8" t="s">
        <v>17</v>
      </c>
      <c r="S2" s="40"/>
      <c r="T2" s="29" t="s">
        <v>149</v>
      </c>
    </row>
    <row r="3" spans="1:20" ht="72" customHeight="1">
      <c r="A3" s="37" t="s">
        <v>18</v>
      </c>
      <c r="B3" s="31" t="s">
        <v>19</v>
      </c>
      <c r="C3" s="10"/>
      <c r="D3" s="10"/>
      <c r="E3" s="33"/>
      <c r="F3" s="10">
        <v>0</v>
      </c>
      <c r="G3" s="10">
        <v>0</v>
      </c>
      <c r="H3" s="10">
        <v>4.8</v>
      </c>
      <c r="I3" s="10">
        <f>F3+G3+H3</f>
        <v>4.8</v>
      </c>
      <c r="J3" s="10">
        <v>3.3427383073414427</v>
      </c>
      <c r="K3" s="10">
        <v>2.3528602678216335</v>
      </c>
      <c r="L3" s="10">
        <v>1.1856307914094055</v>
      </c>
      <c r="M3" s="10">
        <f>J3+K3+L3</f>
        <v>6.881229366572482</v>
      </c>
      <c r="N3" s="10"/>
      <c r="O3" s="10"/>
      <c r="P3" s="10"/>
      <c r="Q3" s="11">
        <f>I3/(I3+M3)</f>
        <v>0.41091565359857507</v>
      </c>
      <c r="R3" s="12"/>
      <c r="S3" s="13"/>
      <c r="T3" s="18" t="s">
        <v>148</v>
      </c>
    </row>
    <row r="4" spans="1:20" ht="95.25" customHeight="1">
      <c r="A4" s="37">
        <v>39</v>
      </c>
      <c r="B4" s="31" t="s">
        <v>20</v>
      </c>
      <c r="C4" s="9" t="s">
        <v>21</v>
      </c>
      <c r="D4" s="10">
        <v>0</v>
      </c>
      <c r="E4" s="33">
        <v>0</v>
      </c>
      <c r="F4" s="10">
        <v>0</v>
      </c>
      <c r="G4" s="10">
        <v>0</v>
      </c>
      <c r="H4" s="10">
        <v>0.98</v>
      </c>
      <c r="I4" s="10">
        <f t="shared" ref="I4:I46" si="0">F4+G4+H4</f>
        <v>0.98</v>
      </c>
      <c r="J4" s="10">
        <v>1.1142461024471475</v>
      </c>
      <c r="K4" s="10">
        <v>0</v>
      </c>
      <c r="L4" s="10">
        <v>0</v>
      </c>
      <c r="M4" s="10">
        <f t="shared" ref="M4:M47" si="1">J4+K4+L4</f>
        <v>1.1142461024471475</v>
      </c>
      <c r="N4" s="10"/>
      <c r="O4" s="10"/>
      <c r="P4" s="10"/>
      <c r="Q4" s="11">
        <f t="shared" ref="Q4:Q46" si="2">I4/(I4+M4)</f>
        <v>0.46794882361478918</v>
      </c>
      <c r="R4" s="12">
        <v>0.98</v>
      </c>
      <c r="S4" s="13"/>
      <c r="T4" s="25" t="s">
        <v>132</v>
      </c>
    </row>
    <row r="5" spans="1:20" ht="54" customHeight="1">
      <c r="A5" s="37">
        <v>60</v>
      </c>
      <c r="B5" s="31" t="s">
        <v>22</v>
      </c>
      <c r="C5" s="9" t="s">
        <v>21</v>
      </c>
      <c r="D5" s="10">
        <v>0</v>
      </c>
      <c r="E5" s="33" t="s">
        <v>23</v>
      </c>
      <c r="F5" s="10">
        <v>6.75</v>
      </c>
      <c r="G5" s="10">
        <v>0</v>
      </c>
      <c r="H5" s="10">
        <v>0</v>
      </c>
      <c r="I5" s="10">
        <f t="shared" si="0"/>
        <v>6.75</v>
      </c>
      <c r="J5" s="10">
        <v>0.11</v>
      </c>
      <c r="K5" s="10">
        <v>0</v>
      </c>
      <c r="L5" s="10">
        <v>0</v>
      </c>
      <c r="M5" s="10">
        <f t="shared" si="1"/>
        <v>0.11</v>
      </c>
      <c r="N5" s="10"/>
      <c r="O5" s="10"/>
      <c r="P5" s="10"/>
      <c r="Q5" s="11">
        <f t="shared" si="2"/>
        <v>0.98396501457725938</v>
      </c>
      <c r="R5" s="12" t="s">
        <v>133</v>
      </c>
      <c r="S5" s="13"/>
      <c r="T5" s="25" t="s">
        <v>134</v>
      </c>
    </row>
    <row r="6" spans="1:20" ht="55.5" customHeight="1">
      <c r="A6" s="38">
        <v>62</v>
      </c>
      <c r="B6" s="30" t="s">
        <v>24</v>
      </c>
      <c r="C6" s="14" t="s">
        <v>21</v>
      </c>
      <c r="D6" s="15">
        <v>0</v>
      </c>
      <c r="E6" s="32" t="s">
        <v>25</v>
      </c>
      <c r="F6" s="15">
        <v>0</v>
      </c>
      <c r="G6" s="15">
        <v>0</v>
      </c>
      <c r="H6" s="15">
        <v>3.12</v>
      </c>
      <c r="I6" s="10">
        <f t="shared" si="0"/>
        <v>3.12</v>
      </c>
      <c r="J6" s="15">
        <v>24.513414253837244</v>
      </c>
      <c r="K6" s="15">
        <v>5.8821506695540844</v>
      </c>
      <c r="L6" s="15">
        <v>0</v>
      </c>
      <c r="M6" s="10">
        <f t="shared" si="1"/>
        <v>30.395564923391326</v>
      </c>
      <c r="N6" s="10"/>
      <c r="O6" s="10"/>
      <c r="P6" s="10"/>
      <c r="Q6" s="11">
        <f t="shared" si="2"/>
        <v>9.309107595624852E-2</v>
      </c>
      <c r="R6" s="17">
        <v>0.98</v>
      </c>
      <c r="S6" s="18" t="s">
        <v>26</v>
      </c>
      <c r="T6" s="18" t="s">
        <v>27</v>
      </c>
    </row>
    <row r="7" spans="1:20" ht="84" customHeight="1">
      <c r="A7" s="37">
        <v>89</v>
      </c>
      <c r="B7" s="31" t="s">
        <v>28</v>
      </c>
      <c r="C7" s="9" t="s">
        <v>21</v>
      </c>
      <c r="D7" s="10">
        <v>0</v>
      </c>
      <c r="E7" s="33" t="s">
        <v>29</v>
      </c>
      <c r="F7" s="10">
        <v>0</v>
      </c>
      <c r="G7" s="10">
        <v>0</v>
      </c>
      <c r="H7" s="10">
        <v>2.2799999999999998</v>
      </c>
      <c r="I7" s="10">
        <f t="shared" si="0"/>
        <v>2.2799999999999998</v>
      </c>
      <c r="J7" s="10">
        <f>8.01-0.2</f>
        <v>7.81</v>
      </c>
      <c r="K7" s="10">
        <v>0</v>
      </c>
      <c r="L7" s="10">
        <v>0</v>
      </c>
      <c r="M7" s="10">
        <f t="shared" si="1"/>
        <v>7.81</v>
      </c>
      <c r="N7" s="10">
        <v>0.9</v>
      </c>
      <c r="O7" s="10">
        <v>0.41</v>
      </c>
      <c r="P7" s="10">
        <v>5.07</v>
      </c>
      <c r="Q7" s="11">
        <f t="shared" si="2"/>
        <v>0.22596630327056491</v>
      </c>
      <c r="R7" s="17">
        <v>6.38</v>
      </c>
      <c r="S7" s="13"/>
      <c r="T7" s="18" t="s">
        <v>30</v>
      </c>
    </row>
    <row r="8" spans="1:20" ht="159.75" customHeight="1">
      <c r="A8" s="38">
        <v>90</v>
      </c>
      <c r="B8" s="30" t="s">
        <v>31</v>
      </c>
      <c r="C8" s="14" t="s">
        <v>21</v>
      </c>
      <c r="D8" s="15">
        <v>0</v>
      </c>
      <c r="E8" s="32" t="s">
        <v>32</v>
      </c>
      <c r="F8" s="15">
        <v>0.38</v>
      </c>
      <c r="G8" s="39">
        <v>0.17399999999999999</v>
      </c>
      <c r="H8" s="15">
        <v>1.31</v>
      </c>
      <c r="I8" s="10">
        <f t="shared" si="0"/>
        <v>1.8640000000000001</v>
      </c>
      <c r="J8" s="15">
        <v>1.41</v>
      </c>
      <c r="K8" s="15">
        <v>0</v>
      </c>
      <c r="L8" s="15">
        <v>0</v>
      </c>
      <c r="M8" s="10">
        <f t="shared" si="1"/>
        <v>1.41</v>
      </c>
      <c r="N8" s="10">
        <v>0.38</v>
      </c>
      <c r="O8" s="10">
        <v>0.17</v>
      </c>
      <c r="P8" s="10">
        <v>2.2000000000000002</v>
      </c>
      <c r="Q8" s="11">
        <f t="shared" si="2"/>
        <v>0.56933414783139891</v>
      </c>
      <c r="R8" s="17">
        <v>2.75</v>
      </c>
      <c r="S8" s="18" t="s">
        <v>33</v>
      </c>
      <c r="T8" s="18" t="s">
        <v>135</v>
      </c>
    </row>
    <row r="9" spans="1:20" ht="183.75" customHeight="1">
      <c r="A9" s="37">
        <v>102</v>
      </c>
      <c r="B9" s="31" t="s">
        <v>34</v>
      </c>
      <c r="C9" s="9" t="s">
        <v>21</v>
      </c>
      <c r="D9" s="10">
        <v>0</v>
      </c>
      <c r="E9" s="33" t="s">
        <v>35</v>
      </c>
      <c r="F9" s="10">
        <v>0</v>
      </c>
      <c r="G9" s="35">
        <v>2.76</v>
      </c>
      <c r="H9" s="35">
        <v>1.57</v>
      </c>
      <c r="I9" s="10">
        <f t="shared" si="0"/>
        <v>4.33</v>
      </c>
      <c r="J9" s="36">
        <v>1.95</v>
      </c>
      <c r="K9" s="10">
        <v>0</v>
      </c>
      <c r="L9" s="10">
        <v>0</v>
      </c>
      <c r="M9" s="10">
        <f t="shared" si="1"/>
        <v>1.95</v>
      </c>
      <c r="N9" s="10">
        <v>0</v>
      </c>
      <c r="O9" s="10">
        <v>2.76</v>
      </c>
      <c r="P9" s="10">
        <v>0</v>
      </c>
      <c r="Q9" s="11">
        <f t="shared" si="2"/>
        <v>0.68949044585987262</v>
      </c>
      <c r="R9" s="17"/>
      <c r="S9" s="13"/>
      <c r="T9" s="18" t="s">
        <v>147</v>
      </c>
    </row>
    <row r="10" spans="1:20" ht="70.5" customHeight="1">
      <c r="A10" s="38">
        <v>104</v>
      </c>
      <c r="B10" s="30" t="s">
        <v>36</v>
      </c>
      <c r="C10" s="14" t="s">
        <v>21</v>
      </c>
      <c r="D10" s="15">
        <v>0</v>
      </c>
      <c r="E10" s="32" t="s">
        <v>35</v>
      </c>
      <c r="F10" s="15">
        <v>0</v>
      </c>
      <c r="G10" s="15">
        <v>1.22</v>
      </c>
      <c r="H10" s="15">
        <v>0.6</v>
      </c>
      <c r="I10" s="10">
        <f t="shared" si="0"/>
        <v>1.8199999999999998</v>
      </c>
      <c r="J10" s="15">
        <v>1.2813830178142196</v>
      </c>
      <c r="K10" s="15">
        <v>1.55</v>
      </c>
      <c r="L10" s="15">
        <v>1.55</v>
      </c>
      <c r="M10" s="10">
        <f t="shared" si="1"/>
        <v>4.3813830178142199</v>
      </c>
      <c r="N10" s="10">
        <v>0</v>
      </c>
      <c r="O10" s="10">
        <v>0.63</v>
      </c>
      <c r="P10" s="10">
        <v>3.62</v>
      </c>
      <c r="Q10" s="11">
        <f t="shared" si="2"/>
        <v>0.29348292062783909</v>
      </c>
      <c r="R10" s="17">
        <v>4.25</v>
      </c>
      <c r="S10" s="18" t="s">
        <v>37</v>
      </c>
      <c r="T10" s="18" t="s">
        <v>162</v>
      </c>
    </row>
    <row r="11" spans="1:20" ht="72" customHeight="1">
      <c r="A11" s="37">
        <v>107</v>
      </c>
      <c r="B11" s="31" t="s">
        <v>38</v>
      </c>
      <c r="C11" s="9" t="s">
        <v>21</v>
      </c>
      <c r="D11" s="10">
        <v>0</v>
      </c>
      <c r="E11" s="33" t="s">
        <v>39</v>
      </c>
      <c r="F11" s="10">
        <v>0</v>
      </c>
      <c r="G11" s="10">
        <v>0</v>
      </c>
      <c r="H11" s="10">
        <v>0.24</v>
      </c>
      <c r="I11" s="10">
        <f t="shared" si="0"/>
        <v>0.24</v>
      </c>
      <c r="J11" s="10">
        <v>10.32</v>
      </c>
      <c r="K11" s="10">
        <v>0</v>
      </c>
      <c r="L11" s="10">
        <v>0</v>
      </c>
      <c r="M11" s="10">
        <f t="shared" si="1"/>
        <v>10.32</v>
      </c>
      <c r="N11" s="10">
        <v>0</v>
      </c>
      <c r="O11" s="10">
        <v>0</v>
      </c>
      <c r="P11" s="10">
        <v>10.18</v>
      </c>
      <c r="Q11" s="11">
        <f t="shared" si="2"/>
        <v>2.2727272727272724E-2</v>
      </c>
      <c r="R11" s="17">
        <v>10.18</v>
      </c>
      <c r="S11" s="13"/>
      <c r="T11" s="18" t="s">
        <v>151</v>
      </c>
    </row>
    <row r="12" spans="1:20" ht="74.25" customHeight="1">
      <c r="A12" s="37">
        <v>108</v>
      </c>
      <c r="B12" s="31" t="s">
        <v>40</v>
      </c>
      <c r="C12" s="9" t="s">
        <v>21</v>
      </c>
      <c r="D12" s="10">
        <v>0</v>
      </c>
      <c r="E12" s="33" t="s">
        <v>39</v>
      </c>
      <c r="F12" s="10">
        <v>0</v>
      </c>
      <c r="G12" s="10">
        <v>0</v>
      </c>
      <c r="H12" s="10">
        <v>0.27</v>
      </c>
      <c r="I12" s="10">
        <f t="shared" si="0"/>
        <v>0.27</v>
      </c>
      <c r="J12" s="10">
        <v>10.35</v>
      </c>
      <c r="K12" s="10">
        <v>0</v>
      </c>
      <c r="L12" s="10">
        <v>0</v>
      </c>
      <c r="M12" s="10">
        <f t="shared" si="1"/>
        <v>10.35</v>
      </c>
      <c r="N12" s="10">
        <v>0</v>
      </c>
      <c r="O12" s="10">
        <v>0.03</v>
      </c>
      <c r="P12" s="10">
        <v>10.24</v>
      </c>
      <c r="Q12" s="11">
        <f t="shared" si="2"/>
        <v>2.5423728813559327E-2</v>
      </c>
      <c r="R12" s="17">
        <v>10.27</v>
      </c>
      <c r="S12" s="13"/>
      <c r="T12" s="18" t="s">
        <v>152</v>
      </c>
    </row>
    <row r="13" spans="1:20" ht="69.75" customHeight="1">
      <c r="A13" s="37">
        <v>110</v>
      </c>
      <c r="B13" s="31" t="s">
        <v>41</v>
      </c>
      <c r="C13" s="9" t="s">
        <v>21</v>
      </c>
      <c r="D13" s="10">
        <v>0</v>
      </c>
      <c r="E13" s="33" t="s">
        <v>39</v>
      </c>
      <c r="F13" s="10">
        <v>0</v>
      </c>
      <c r="G13" s="10">
        <v>0</v>
      </c>
      <c r="H13" s="10">
        <v>10.210000000000001</v>
      </c>
      <c r="I13" s="10">
        <f t="shared" si="0"/>
        <v>10.210000000000001</v>
      </c>
      <c r="J13" s="10">
        <v>0.34541629175861571</v>
      </c>
      <c r="K13" s="10">
        <v>0</v>
      </c>
      <c r="L13" s="10">
        <v>0</v>
      </c>
      <c r="M13" s="10">
        <f t="shared" si="1"/>
        <v>0.34541629175861571</v>
      </c>
      <c r="N13" s="10">
        <v>0</v>
      </c>
      <c r="O13" s="10">
        <v>0</v>
      </c>
      <c r="P13" s="10">
        <v>10.18</v>
      </c>
      <c r="Q13" s="11">
        <f t="shared" si="2"/>
        <v>0.96727591956479186</v>
      </c>
      <c r="R13" s="17">
        <v>10.18</v>
      </c>
      <c r="S13" s="13"/>
      <c r="T13" s="18" t="s">
        <v>42</v>
      </c>
    </row>
    <row r="14" spans="1:20" ht="94.5" customHeight="1">
      <c r="A14" s="38">
        <v>116</v>
      </c>
      <c r="B14" s="30" t="s">
        <v>43</v>
      </c>
      <c r="C14" s="14" t="s">
        <v>21</v>
      </c>
      <c r="D14" s="15">
        <v>0</v>
      </c>
      <c r="E14" s="32" t="s">
        <v>44</v>
      </c>
      <c r="F14" s="15">
        <v>0.46</v>
      </c>
      <c r="G14" s="15">
        <v>0.98</v>
      </c>
      <c r="H14" s="15">
        <f>8.43+1.41</f>
        <v>9.84</v>
      </c>
      <c r="I14" s="10">
        <f t="shared" si="0"/>
        <v>11.28</v>
      </c>
      <c r="J14" s="15">
        <v>3.38</v>
      </c>
      <c r="K14" s="15">
        <v>0</v>
      </c>
      <c r="L14" s="15">
        <v>0</v>
      </c>
      <c r="M14" s="10">
        <f t="shared" si="1"/>
        <v>3.38</v>
      </c>
      <c r="N14" s="15">
        <v>0.46</v>
      </c>
      <c r="O14" s="15">
        <v>0</v>
      </c>
      <c r="P14" s="15">
        <v>10.43</v>
      </c>
      <c r="Q14" s="11">
        <f t="shared" si="2"/>
        <v>0.76944065484311042</v>
      </c>
      <c r="R14" s="17">
        <v>12.55</v>
      </c>
      <c r="S14" s="18" t="s">
        <v>45</v>
      </c>
      <c r="T14" s="18" t="s">
        <v>153</v>
      </c>
    </row>
    <row r="15" spans="1:20" ht="58.5" customHeight="1">
      <c r="A15" s="37">
        <v>119</v>
      </c>
      <c r="B15" s="31" t="s">
        <v>46</v>
      </c>
      <c r="C15" s="9" t="s">
        <v>21</v>
      </c>
      <c r="D15" s="10">
        <v>0</v>
      </c>
      <c r="E15" s="33" t="s">
        <v>47</v>
      </c>
      <c r="F15" s="10">
        <v>0</v>
      </c>
      <c r="G15" s="10">
        <v>0</v>
      </c>
      <c r="H15" s="10">
        <v>0.2</v>
      </c>
      <c r="I15" s="10">
        <f t="shared" si="0"/>
        <v>0.2</v>
      </c>
      <c r="J15" s="10">
        <v>1.33</v>
      </c>
      <c r="K15" s="10">
        <v>0</v>
      </c>
      <c r="L15" s="10">
        <v>0</v>
      </c>
      <c r="M15" s="10">
        <f t="shared" si="1"/>
        <v>1.33</v>
      </c>
      <c r="N15" s="10"/>
      <c r="O15" s="10"/>
      <c r="P15" s="10"/>
      <c r="Q15" s="11">
        <f t="shared" si="2"/>
        <v>0.13071895424836602</v>
      </c>
      <c r="R15" s="17">
        <v>1.2</v>
      </c>
      <c r="S15" s="13"/>
      <c r="T15" s="18" t="s">
        <v>154</v>
      </c>
    </row>
    <row r="16" spans="1:20" ht="63" customHeight="1">
      <c r="A16" s="38">
        <v>120</v>
      </c>
      <c r="B16" s="30" t="s">
        <v>48</v>
      </c>
      <c r="C16" s="14" t="s">
        <v>21</v>
      </c>
      <c r="D16" s="15">
        <v>0</v>
      </c>
      <c r="E16" s="32" t="s">
        <v>49</v>
      </c>
      <c r="F16" s="15">
        <v>0</v>
      </c>
      <c r="G16" s="15">
        <v>0</v>
      </c>
      <c r="H16" s="15">
        <v>3</v>
      </c>
      <c r="I16" s="10">
        <f t="shared" si="0"/>
        <v>3</v>
      </c>
      <c r="J16" s="15">
        <v>12.79</v>
      </c>
      <c r="K16" s="15">
        <v>0</v>
      </c>
      <c r="L16" s="15">
        <v>0</v>
      </c>
      <c r="M16" s="10">
        <f t="shared" si="1"/>
        <v>12.79</v>
      </c>
      <c r="N16" s="10"/>
      <c r="O16" s="10"/>
      <c r="P16" s="10"/>
      <c r="Q16" s="11">
        <f t="shared" si="2"/>
        <v>0.18999366687777075</v>
      </c>
      <c r="R16" s="17">
        <v>11.86</v>
      </c>
      <c r="S16" s="18" t="s">
        <v>50</v>
      </c>
      <c r="T16" s="18" t="s">
        <v>51</v>
      </c>
    </row>
    <row r="17" spans="1:20" ht="69.75" customHeight="1">
      <c r="A17" s="37">
        <v>121</v>
      </c>
      <c r="B17" s="31" t="s">
        <v>52</v>
      </c>
      <c r="C17" s="9" t="s">
        <v>21</v>
      </c>
      <c r="D17" s="10">
        <v>13</v>
      </c>
      <c r="E17" s="33">
        <v>0</v>
      </c>
      <c r="F17" s="10">
        <v>0</v>
      </c>
      <c r="G17" s="10">
        <v>0</v>
      </c>
      <c r="H17" s="10">
        <v>0.1</v>
      </c>
      <c r="I17" s="10">
        <f t="shared" si="0"/>
        <v>0.1</v>
      </c>
      <c r="J17" s="10">
        <v>3.41</v>
      </c>
      <c r="K17" s="10">
        <v>0</v>
      </c>
      <c r="L17" s="10">
        <v>0</v>
      </c>
      <c r="M17" s="10">
        <f t="shared" si="1"/>
        <v>3.41</v>
      </c>
      <c r="N17" s="10"/>
      <c r="O17" s="10"/>
      <c r="P17" s="10"/>
      <c r="Q17" s="11">
        <f t="shared" si="2"/>
        <v>2.8490028490028491E-2</v>
      </c>
      <c r="R17" s="16">
        <v>0</v>
      </c>
      <c r="S17" s="13"/>
      <c r="T17" s="18" t="s">
        <v>155</v>
      </c>
    </row>
    <row r="18" spans="1:20" ht="57.75" customHeight="1">
      <c r="A18" s="38">
        <v>123</v>
      </c>
      <c r="B18" s="30" t="s">
        <v>53</v>
      </c>
      <c r="C18" s="14" t="s">
        <v>21</v>
      </c>
      <c r="D18" s="15">
        <v>0</v>
      </c>
      <c r="E18" s="32" t="s">
        <v>49</v>
      </c>
      <c r="F18" s="15">
        <v>0</v>
      </c>
      <c r="G18" s="15">
        <v>0</v>
      </c>
      <c r="H18" s="15">
        <v>0</v>
      </c>
      <c r="I18" s="10">
        <f t="shared" si="0"/>
        <v>0</v>
      </c>
      <c r="J18" s="15">
        <v>12.5</v>
      </c>
      <c r="K18" s="15">
        <v>15.44</v>
      </c>
      <c r="L18" s="15">
        <v>0</v>
      </c>
      <c r="M18" s="10">
        <f t="shared" si="1"/>
        <v>27.939999999999998</v>
      </c>
      <c r="N18" s="10"/>
      <c r="O18" s="10"/>
      <c r="P18" s="10"/>
      <c r="Q18" s="11">
        <f t="shared" si="2"/>
        <v>0</v>
      </c>
      <c r="R18" s="17">
        <v>5.99</v>
      </c>
      <c r="S18" s="18" t="s">
        <v>54</v>
      </c>
      <c r="T18" s="18" t="s">
        <v>136</v>
      </c>
    </row>
    <row r="19" spans="1:20" ht="36" customHeight="1">
      <c r="A19" s="37">
        <v>124</v>
      </c>
      <c r="B19" s="31" t="s">
        <v>55</v>
      </c>
      <c r="C19" s="9" t="s">
        <v>21</v>
      </c>
      <c r="D19" s="10">
        <v>40</v>
      </c>
      <c r="E19" s="33">
        <v>0</v>
      </c>
      <c r="F19" s="10">
        <v>0</v>
      </c>
      <c r="G19" s="10">
        <v>0</v>
      </c>
      <c r="H19" s="10">
        <v>0.1</v>
      </c>
      <c r="I19" s="10">
        <f t="shared" si="0"/>
        <v>0.1</v>
      </c>
      <c r="J19" s="10">
        <v>8.94</v>
      </c>
      <c r="K19" s="10">
        <v>12.04</v>
      </c>
      <c r="L19" s="10">
        <v>0</v>
      </c>
      <c r="M19" s="10">
        <f t="shared" si="1"/>
        <v>20.979999999999997</v>
      </c>
      <c r="N19" s="10"/>
      <c r="O19" s="10"/>
      <c r="P19" s="10"/>
      <c r="Q19" s="11">
        <f t="shared" si="2"/>
        <v>4.7438330170777995E-3</v>
      </c>
      <c r="R19" s="17">
        <v>0.1</v>
      </c>
      <c r="S19" s="13"/>
      <c r="T19" s="26" t="s">
        <v>137</v>
      </c>
    </row>
    <row r="20" spans="1:20" ht="48" customHeight="1">
      <c r="A20" s="37">
        <v>128</v>
      </c>
      <c r="B20" s="31" t="s">
        <v>56</v>
      </c>
      <c r="C20" s="9" t="s">
        <v>21</v>
      </c>
      <c r="D20" s="10">
        <v>0</v>
      </c>
      <c r="E20" s="33" t="s">
        <v>57</v>
      </c>
      <c r="F20" s="10">
        <v>0</v>
      </c>
      <c r="G20" s="10">
        <v>0</v>
      </c>
      <c r="H20" s="35">
        <v>9.4499999999999993</v>
      </c>
      <c r="I20" s="34">
        <f t="shared" si="0"/>
        <v>9.4499999999999993</v>
      </c>
      <c r="J20" s="10">
        <v>7.41</v>
      </c>
      <c r="K20" s="10">
        <v>14.117161606929802</v>
      </c>
      <c r="L20" s="10">
        <v>14.227569496912864</v>
      </c>
      <c r="M20" s="10">
        <f t="shared" si="1"/>
        <v>35.754731103842666</v>
      </c>
      <c r="N20" s="10"/>
      <c r="O20" s="10"/>
      <c r="P20" s="10"/>
      <c r="Q20" s="11">
        <f t="shared" si="2"/>
        <v>0.20904891521844923</v>
      </c>
      <c r="R20" s="17">
        <v>9.4499999999999993</v>
      </c>
      <c r="S20" s="13"/>
      <c r="T20" s="26" t="s">
        <v>160</v>
      </c>
    </row>
    <row r="21" spans="1:20" ht="69.75" customHeight="1">
      <c r="A21" s="38">
        <v>129</v>
      </c>
      <c r="B21" s="30" t="s">
        <v>58</v>
      </c>
      <c r="C21" s="14" t="s">
        <v>21</v>
      </c>
      <c r="D21" s="15" t="s">
        <v>59</v>
      </c>
      <c r="E21" s="32">
        <v>0</v>
      </c>
      <c r="F21" s="15">
        <v>0</v>
      </c>
      <c r="G21" s="15">
        <v>0</v>
      </c>
      <c r="H21" s="15">
        <v>0</v>
      </c>
      <c r="I21" s="10">
        <v>0</v>
      </c>
      <c r="J21" s="15">
        <v>6.37</v>
      </c>
      <c r="K21" s="15">
        <v>6.68</v>
      </c>
      <c r="L21" s="15">
        <v>1.39</v>
      </c>
      <c r="M21" s="10">
        <f t="shared" si="1"/>
        <v>14.440000000000001</v>
      </c>
      <c r="N21" s="10"/>
      <c r="O21" s="10"/>
      <c r="P21" s="10"/>
      <c r="Q21" s="11">
        <f t="shared" si="2"/>
        <v>0</v>
      </c>
      <c r="R21" s="17">
        <v>0</v>
      </c>
      <c r="S21" s="18" t="s">
        <v>60</v>
      </c>
      <c r="T21" s="18" t="s">
        <v>61</v>
      </c>
    </row>
    <row r="22" spans="1:20" ht="48.75" customHeight="1">
      <c r="A22" s="38">
        <v>130</v>
      </c>
      <c r="B22" s="30" t="s">
        <v>62</v>
      </c>
      <c r="C22" s="14" t="s">
        <v>21</v>
      </c>
      <c r="D22" s="15">
        <v>0</v>
      </c>
      <c r="E22" s="32" t="s">
        <v>63</v>
      </c>
      <c r="F22" s="15">
        <v>0</v>
      </c>
      <c r="G22" s="15">
        <v>0</v>
      </c>
      <c r="H22" s="15">
        <v>0</v>
      </c>
      <c r="I22" s="10">
        <v>0</v>
      </c>
      <c r="J22" s="15">
        <v>8.6</v>
      </c>
      <c r="K22" s="15">
        <v>10.210000000000001</v>
      </c>
      <c r="L22" s="15">
        <v>7.82</v>
      </c>
      <c r="M22" s="10">
        <f t="shared" si="1"/>
        <v>26.630000000000003</v>
      </c>
      <c r="N22" s="10"/>
      <c r="O22" s="10"/>
      <c r="P22" s="10"/>
      <c r="Q22" s="11">
        <f t="shared" si="2"/>
        <v>0</v>
      </c>
      <c r="R22" s="17">
        <v>0</v>
      </c>
      <c r="S22" s="18" t="s">
        <v>64</v>
      </c>
      <c r="T22" s="18" t="s">
        <v>61</v>
      </c>
    </row>
    <row r="23" spans="1:20" ht="60" customHeight="1">
      <c r="A23" s="38">
        <v>131</v>
      </c>
      <c r="B23" s="30" t="s">
        <v>65</v>
      </c>
      <c r="C23" s="14">
        <v>0</v>
      </c>
      <c r="D23" s="32" t="s">
        <v>66</v>
      </c>
      <c r="E23" s="32">
        <v>0</v>
      </c>
      <c r="F23" s="15">
        <v>0</v>
      </c>
      <c r="G23" s="15">
        <v>0</v>
      </c>
      <c r="H23" s="15">
        <v>0</v>
      </c>
      <c r="I23" s="10">
        <f t="shared" si="0"/>
        <v>0</v>
      </c>
      <c r="J23" s="15">
        <v>2.2953469710411238</v>
      </c>
      <c r="K23" s="15">
        <v>1.1764301339108167</v>
      </c>
      <c r="L23" s="15">
        <v>0</v>
      </c>
      <c r="M23" s="10">
        <f t="shared" si="1"/>
        <v>3.4717771049519408</v>
      </c>
      <c r="N23" s="10"/>
      <c r="O23" s="10"/>
      <c r="P23" s="10"/>
      <c r="Q23" s="11">
        <f t="shared" si="2"/>
        <v>0</v>
      </c>
      <c r="R23" s="17">
        <v>0</v>
      </c>
      <c r="S23" s="18" t="s">
        <v>67</v>
      </c>
      <c r="T23" s="18" t="s">
        <v>138</v>
      </c>
    </row>
    <row r="24" spans="1:20" ht="95.25" customHeight="1">
      <c r="A24" s="38">
        <v>132</v>
      </c>
      <c r="B24" s="30" t="s">
        <v>68</v>
      </c>
      <c r="C24" s="14">
        <v>0</v>
      </c>
      <c r="D24" s="32" t="s">
        <v>69</v>
      </c>
      <c r="E24" s="32">
        <v>0</v>
      </c>
      <c r="F24" s="15">
        <v>0</v>
      </c>
      <c r="G24" s="15">
        <v>0</v>
      </c>
      <c r="H24" s="15">
        <v>0</v>
      </c>
      <c r="I24" s="10">
        <f t="shared" si="0"/>
        <v>0</v>
      </c>
      <c r="J24" s="15">
        <v>2.228492204894295</v>
      </c>
      <c r="K24" s="15">
        <v>4.705720535643267</v>
      </c>
      <c r="L24" s="15">
        <v>3.7584496087678145</v>
      </c>
      <c r="M24" s="10">
        <f t="shared" si="1"/>
        <v>10.692662349305376</v>
      </c>
      <c r="N24" s="10"/>
      <c r="O24" s="10"/>
      <c r="P24" s="10"/>
      <c r="Q24" s="11">
        <f t="shared" si="2"/>
        <v>0</v>
      </c>
      <c r="R24" s="17"/>
      <c r="S24" s="18" t="s">
        <v>70</v>
      </c>
      <c r="T24" s="18" t="s">
        <v>71</v>
      </c>
    </row>
    <row r="25" spans="1:20" ht="71.25" customHeight="1">
      <c r="A25" s="37">
        <v>133</v>
      </c>
      <c r="B25" s="31" t="s">
        <v>72</v>
      </c>
      <c r="C25" s="9">
        <v>0</v>
      </c>
      <c r="D25" s="10" t="s">
        <v>73</v>
      </c>
      <c r="E25" s="33">
        <v>0</v>
      </c>
      <c r="F25" s="10">
        <v>0</v>
      </c>
      <c r="G25" s="10">
        <v>0</v>
      </c>
      <c r="H25" s="10">
        <v>0</v>
      </c>
      <c r="I25" s="10">
        <f t="shared" si="0"/>
        <v>0</v>
      </c>
      <c r="J25" s="10">
        <v>2.228492204894295</v>
      </c>
      <c r="K25" s="10">
        <v>4.705720535643267</v>
      </c>
      <c r="L25" s="10">
        <v>1.9444344979114245</v>
      </c>
      <c r="M25" s="10">
        <f t="shared" si="1"/>
        <v>8.8786472384489876</v>
      </c>
      <c r="N25" s="10"/>
      <c r="O25" s="10"/>
      <c r="P25" s="10"/>
      <c r="Q25" s="11">
        <f t="shared" si="2"/>
        <v>0</v>
      </c>
      <c r="R25" s="17">
        <v>0</v>
      </c>
      <c r="S25" s="13"/>
      <c r="T25" s="18" t="s">
        <v>71</v>
      </c>
    </row>
    <row r="26" spans="1:20" ht="69" customHeight="1">
      <c r="A26" s="37">
        <v>134</v>
      </c>
      <c r="B26" s="31" t="s">
        <v>74</v>
      </c>
      <c r="C26" s="9">
        <v>0</v>
      </c>
      <c r="D26" s="10" t="s">
        <v>73</v>
      </c>
      <c r="E26" s="33">
        <v>0</v>
      </c>
      <c r="F26" s="10">
        <v>0</v>
      </c>
      <c r="G26" s="10">
        <v>0</v>
      </c>
      <c r="H26" s="10">
        <v>0</v>
      </c>
      <c r="I26" s="10">
        <f t="shared" si="0"/>
        <v>0</v>
      </c>
      <c r="J26" s="10">
        <v>2.228492204894295</v>
      </c>
      <c r="K26" s="10">
        <v>4.705720535643267</v>
      </c>
      <c r="L26" s="10">
        <v>1.9444344979114245</v>
      </c>
      <c r="M26" s="10">
        <f t="shared" si="1"/>
        <v>8.8786472384489876</v>
      </c>
      <c r="N26" s="10"/>
      <c r="O26" s="10"/>
      <c r="P26" s="10"/>
      <c r="Q26" s="11">
        <f t="shared" si="2"/>
        <v>0</v>
      </c>
      <c r="R26" s="17">
        <v>0</v>
      </c>
      <c r="S26" s="13"/>
      <c r="T26" s="18" t="s">
        <v>71</v>
      </c>
    </row>
    <row r="27" spans="1:20" ht="58.5" customHeight="1">
      <c r="A27" s="38">
        <v>135</v>
      </c>
      <c r="B27" s="30" t="s">
        <v>75</v>
      </c>
      <c r="C27" s="14" t="s">
        <v>21</v>
      </c>
      <c r="D27" s="15">
        <v>0</v>
      </c>
      <c r="E27" s="32" t="s">
        <v>76</v>
      </c>
      <c r="F27" s="15">
        <v>0</v>
      </c>
      <c r="G27" s="15">
        <v>0</v>
      </c>
      <c r="H27" s="15">
        <v>0</v>
      </c>
      <c r="I27" s="10">
        <f t="shared" si="0"/>
        <v>0</v>
      </c>
      <c r="J27" s="15">
        <v>2.228492204894295</v>
      </c>
      <c r="K27" s="15">
        <v>5.3645214106333245</v>
      </c>
      <c r="L27" s="15">
        <v>4.7425231656376221</v>
      </c>
      <c r="M27" s="10">
        <f t="shared" si="1"/>
        <v>12.335536781165242</v>
      </c>
      <c r="N27" s="15">
        <v>0</v>
      </c>
      <c r="O27" s="15">
        <v>0.01</v>
      </c>
      <c r="P27" s="15">
        <v>0</v>
      </c>
      <c r="Q27" s="11">
        <f t="shared" si="2"/>
        <v>0</v>
      </c>
      <c r="R27" s="17">
        <v>0.01</v>
      </c>
      <c r="S27" s="18" t="s">
        <v>70</v>
      </c>
      <c r="T27" s="18" t="s">
        <v>71</v>
      </c>
    </row>
    <row r="28" spans="1:20" ht="105.75" customHeight="1">
      <c r="A28" s="38">
        <v>136</v>
      </c>
      <c r="B28" s="30" t="s">
        <v>77</v>
      </c>
      <c r="C28" s="14" t="s">
        <v>21</v>
      </c>
      <c r="D28" s="32" t="s">
        <v>78</v>
      </c>
      <c r="E28" s="32">
        <v>0</v>
      </c>
      <c r="F28" s="15">
        <v>0</v>
      </c>
      <c r="G28" s="15">
        <v>0</v>
      </c>
      <c r="H28" s="15">
        <v>3</v>
      </c>
      <c r="I28" s="10">
        <f t="shared" si="0"/>
        <v>3</v>
      </c>
      <c r="J28" s="15">
        <v>12.14</v>
      </c>
      <c r="K28" s="15">
        <v>12.76</v>
      </c>
      <c r="L28" s="15">
        <v>7.59</v>
      </c>
      <c r="M28" s="10">
        <f t="shared" si="1"/>
        <v>32.489999999999995</v>
      </c>
      <c r="N28" s="10"/>
      <c r="O28" s="10"/>
      <c r="P28" s="10"/>
      <c r="Q28" s="11">
        <f t="shared" si="2"/>
        <v>8.4530853761623004E-2</v>
      </c>
      <c r="R28" s="17">
        <v>5.99</v>
      </c>
      <c r="S28" s="18" t="s">
        <v>79</v>
      </c>
      <c r="T28" s="18" t="s">
        <v>80</v>
      </c>
    </row>
    <row r="29" spans="1:20" ht="258.75" customHeight="1">
      <c r="A29" s="38" t="s">
        <v>81</v>
      </c>
      <c r="B29" s="30" t="s">
        <v>82</v>
      </c>
      <c r="C29" s="14" t="s">
        <v>83</v>
      </c>
      <c r="D29" s="15">
        <v>0</v>
      </c>
      <c r="E29" s="32">
        <v>0</v>
      </c>
      <c r="F29" s="15">
        <v>11.73</v>
      </c>
      <c r="G29" s="15">
        <v>2.1</v>
      </c>
      <c r="H29" s="15">
        <v>1.02</v>
      </c>
      <c r="I29" s="10">
        <f t="shared" si="0"/>
        <v>14.85</v>
      </c>
      <c r="J29" s="15">
        <v>5.01</v>
      </c>
      <c r="K29" s="15">
        <v>3.96</v>
      </c>
      <c r="L29" s="15">
        <v>0</v>
      </c>
      <c r="M29" s="10">
        <f t="shared" si="1"/>
        <v>8.9699999999999989</v>
      </c>
      <c r="N29" s="15">
        <v>11.73</v>
      </c>
      <c r="O29" s="15">
        <v>2.1</v>
      </c>
      <c r="P29" s="15">
        <v>1.02</v>
      </c>
      <c r="Q29" s="11">
        <f t="shared" si="2"/>
        <v>0.62342569269521408</v>
      </c>
      <c r="R29" s="17">
        <v>21.79</v>
      </c>
      <c r="S29" s="18" t="s">
        <v>84</v>
      </c>
      <c r="T29" s="18" t="s">
        <v>142</v>
      </c>
    </row>
    <row r="30" spans="1:20" ht="69" customHeight="1">
      <c r="A30" s="38">
        <v>142</v>
      </c>
      <c r="B30" s="30" t="s">
        <v>85</v>
      </c>
      <c r="C30" s="14">
        <v>0</v>
      </c>
      <c r="D30" s="15">
        <v>0</v>
      </c>
      <c r="E30" s="32">
        <v>0</v>
      </c>
      <c r="F30" s="15">
        <v>0</v>
      </c>
      <c r="G30" s="15">
        <v>0</v>
      </c>
      <c r="H30" s="15">
        <v>0.4</v>
      </c>
      <c r="I30" s="10">
        <f t="shared" si="0"/>
        <v>0.4</v>
      </c>
      <c r="J30" s="15">
        <v>14</v>
      </c>
      <c r="K30" s="15">
        <v>20</v>
      </c>
      <c r="L30" s="15">
        <v>30</v>
      </c>
      <c r="M30" s="10">
        <f t="shared" si="1"/>
        <v>64</v>
      </c>
      <c r="N30" s="10"/>
      <c r="O30" s="10"/>
      <c r="P30" s="10"/>
      <c r="Q30" s="11">
        <f t="shared" si="2"/>
        <v>6.2111801242236021E-3</v>
      </c>
      <c r="R30" s="17">
        <v>0.4</v>
      </c>
      <c r="S30" s="18" t="s">
        <v>86</v>
      </c>
      <c r="T30" s="18" t="s">
        <v>150</v>
      </c>
    </row>
    <row r="31" spans="1:20" ht="60.75" customHeight="1">
      <c r="A31" s="37">
        <v>143</v>
      </c>
      <c r="B31" s="31" t="s">
        <v>87</v>
      </c>
      <c r="C31" s="9" t="s">
        <v>88</v>
      </c>
      <c r="D31" s="10">
        <v>18</v>
      </c>
      <c r="E31" s="33">
        <v>0</v>
      </c>
      <c r="F31" s="10">
        <v>0</v>
      </c>
      <c r="G31" s="10">
        <v>4.8600000000000003</v>
      </c>
      <c r="H31" s="10">
        <v>2.2000000000000002</v>
      </c>
      <c r="I31" s="10">
        <v>7.06</v>
      </c>
      <c r="J31" s="10">
        <v>8.73</v>
      </c>
      <c r="K31" s="10">
        <v>0</v>
      </c>
      <c r="L31" s="10">
        <v>0</v>
      </c>
      <c r="M31" s="10">
        <f t="shared" si="1"/>
        <v>8.73</v>
      </c>
      <c r="N31" s="10"/>
      <c r="O31" s="10"/>
      <c r="P31" s="10"/>
      <c r="Q31" s="11">
        <f t="shared" si="2"/>
        <v>0.44711842938568713</v>
      </c>
      <c r="R31" s="17">
        <v>14.68</v>
      </c>
      <c r="S31" s="13"/>
      <c r="T31" s="18" t="s">
        <v>89</v>
      </c>
    </row>
    <row r="32" spans="1:20" ht="150" customHeight="1">
      <c r="A32" s="38" t="s">
        <v>90</v>
      </c>
      <c r="B32" s="30" t="s">
        <v>82</v>
      </c>
      <c r="C32" s="14" t="s">
        <v>91</v>
      </c>
      <c r="D32" s="15">
        <v>0</v>
      </c>
      <c r="E32" s="32">
        <v>0</v>
      </c>
      <c r="F32" s="15">
        <v>18.54</v>
      </c>
      <c r="G32" s="15">
        <v>7.79</v>
      </c>
      <c r="H32" s="15">
        <v>4.62</v>
      </c>
      <c r="I32" s="10">
        <f t="shared" si="0"/>
        <v>30.95</v>
      </c>
      <c r="J32" s="15">
        <v>3.32</v>
      </c>
      <c r="K32" s="15">
        <v>3.32</v>
      </c>
      <c r="L32" s="15">
        <v>3.33</v>
      </c>
      <c r="M32" s="10">
        <f t="shared" si="1"/>
        <v>9.9699999999999989</v>
      </c>
      <c r="N32" s="15">
        <v>18.54</v>
      </c>
      <c r="O32" s="15">
        <v>7.79</v>
      </c>
      <c r="P32" s="15">
        <v>11.35</v>
      </c>
      <c r="Q32" s="11">
        <f t="shared" si="2"/>
        <v>0.75635386119257086</v>
      </c>
      <c r="R32" s="17">
        <v>38.840000000000003</v>
      </c>
      <c r="S32" s="18" t="s">
        <v>84</v>
      </c>
      <c r="T32" s="27" t="s">
        <v>143</v>
      </c>
    </row>
    <row r="33" spans="1:20" ht="103.5" customHeight="1">
      <c r="A33" s="37">
        <v>163</v>
      </c>
      <c r="B33" s="31" t="s">
        <v>92</v>
      </c>
      <c r="C33" s="9" t="s">
        <v>88</v>
      </c>
      <c r="D33" s="10">
        <v>0</v>
      </c>
      <c r="E33" s="33" t="s">
        <v>93</v>
      </c>
      <c r="F33" s="10">
        <v>0</v>
      </c>
      <c r="G33" s="10">
        <v>0</v>
      </c>
      <c r="H33" s="10">
        <v>0.5</v>
      </c>
      <c r="I33" s="10">
        <f t="shared" si="0"/>
        <v>0.5</v>
      </c>
      <c r="J33" s="10">
        <f>0.67+0.22</f>
        <v>0.89</v>
      </c>
      <c r="K33" s="10">
        <v>0</v>
      </c>
      <c r="L33" s="10">
        <v>0</v>
      </c>
      <c r="M33" s="10">
        <f t="shared" si="1"/>
        <v>0.89</v>
      </c>
      <c r="N33" s="10"/>
      <c r="O33" s="10"/>
      <c r="P33" s="10"/>
      <c r="Q33" s="11">
        <f t="shared" si="2"/>
        <v>0.35971223021582732</v>
      </c>
      <c r="R33" s="17">
        <v>0.72</v>
      </c>
      <c r="S33" s="13"/>
      <c r="T33" s="18" t="s">
        <v>94</v>
      </c>
    </row>
    <row r="34" spans="1:20" ht="118.5" customHeight="1">
      <c r="A34" s="38">
        <v>164</v>
      </c>
      <c r="B34" s="30" t="s">
        <v>95</v>
      </c>
      <c r="C34" s="14" t="s">
        <v>88</v>
      </c>
      <c r="D34" s="15">
        <v>0</v>
      </c>
      <c r="E34" s="32" t="s">
        <v>96</v>
      </c>
      <c r="F34" s="15">
        <v>0</v>
      </c>
      <c r="G34" s="15">
        <v>0.32</v>
      </c>
      <c r="H34" s="15">
        <v>0.72</v>
      </c>
      <c r="I34" s="10">
        <f t="shared" si="0"/>
        <v>1.04</v>
      </c>
      <c r="J34" s="36">
        <v>0.74</v>
      </c>
      <c r="K34" s="15">
        <v>0</v>
      </c>
      <c r="L34" s="15">
        <v>0</v>
      </c>
      <c r="M34" s="10">
        <f t="shared" si="1"/>
        <v>0.74</v>
      </c>
      <c r="N34" s="10">
        <v>0</v>
      </c>
      <c r="O34" s="10">
        <v>0.32</v>
      </c>
      <c r="P34" s="10">
        <v>1.56</v>
      </c>
      <c r="Q34" s="11">
        <f t="shared" si="2"/>
        <v>0.5842696629213483</v>
      </c>
      <c r="R34" s="17">
        <v>1.87</v>
      </c>
      <c r="S34" s="18" t="s">
        <v>97</v>
      </c>
      <c r="T34" s="50" t="s">
        <v>159</v>
      </c>
    </row>
    <row r="35" spans="1:20" ht="49.5" customHeight="1">
      <c r="A35" s="38">
        <v>166</v>
      </c>
      <c r="B35" s="30" t="s">
        <v>98</v>
      </c>
      <c r="C35" s="14" t="s">
        <v>99</v>
      </c>
      <c r="D35" s="15">
        <v>0</v>
      </c>
      <c r="E35" s="32" t="s">
        <v>100</v>
      </c>
      <c r="F35" s="15">
        <v>0</v>
      </c>
      <c r="G35" s="35">
        <v>0</v>
      </c>
      <c r="H35" s="15">
        <v>1.73</v>
      </c>
      <c r="I35" s="10">
        <f t="shared" si="0"/>
        <v>1.73</v>
      </c>
      <c r="J35" s="15">
        <f>6.69+0.03</f>
        <v>6.7200000000000006</v>
      </c>
      <c r="K35" s="15">
        <v>0</v>
      </c>
      <c r="L35" s="15">
        <v>0</v>
      </c>
      <c r="M35" s="10">
        <f t="shared" si="1"/>
        <v>6.7200000000000006</v>
      </c>
      <c r="N35" s="15">
        <v>0</v>
      </c>
      <c r="O35" s="15">
        <v>0</v>
      </c>
      <c r="P35" s="15">
        <v>1.72</v>
      </c>
      <c r="Q35" s="11">
        <f t="shared" si="2"/>
        <v>0.20473372781065086</v>
      </c>
      <c r="R35" s="17">
        <v>1.72</v>
      </c>
      <c r="S35" s="18" t="s">
        <v>101</v>
      </c>
      <c r="T35" s="18" t="s">
        <v>156</v>
      </c>
    </row>
    <row r="36" spans="1:20" ht="46.5" customHeight="1">
      <c r="A36" s="38">
        <v>167</v>
      </c>
      <c r="B36" s="30" t="s">
        <v>102</v>
      </c>
      <c r="C36" s="14" t="s">
        <v>99</v>
      </c>
      <c r="D36" s="15">
        <v>0</v>
      </c>
      <c r="E36" s="32" t="s">
        <v>103</v>
      </c>
      <c r="F36" s="15">
        <v>0</v>
      </c>
      <c r="G36" s="15">
        <v>0</v>
      </c>
      <c r="H36" s="15">
        <f>0.23+0.1</f>
        <v>0.33</v>
      </c>
      <c r="I36" s="10">
        <f t="shared" si="0"/>
        <v>0.33</v>
      </c>
      <c r="J36" s="15">
        <v>8.09</v>
      </c>
      <c r="K36" s="15">
        <v>0</v>
      </c>
      <c r="L36" s="15">
        <v>0</v>
      </c>
      <c r="M36" s="10">
        <f t="shared" si="1"/>
        <v>8.09</v>
      </c>
      <c r="N36" s="10"/>
      <c r="O36" s="10"/>
      <c r="P36" s="10"/>
      <c r="Q36" s="11">
        <f t="shared" si="2"/>
        <v>3.9192399049881241E-2</v>
      </c>
      <c r="R36" s="17">
        <v>1.72</v>
      </c>
      <c r="S36" s="18" t="s">
        <v>104</v>
      </c>
      <c r="T36" s="18" t="s">
        <v>157</v>
      </c>
    </row>
    <row r="37" spans="1:20" ht="45" customHeight="1">
      <c r="A37" s="38">
        <v>168</v>
      </c>
      <c r="B37" s="30" t="s">
        <v>105</v>
      </c>
      <c r="C37" s="14" t="s">
        <v>99</v>
      </c>
      <c r="D37" s="15">
        <v>0</v>
      </c>
      <c r="E37" s="32" t="s">
        <v>106</v>
      </c>
      <c r="F37" s="15">
        <v>0</v>
      </c>
      <c r="G37" s="15">
        <v>0</v>
      </c>
      <c r="H37" s="15">
        <v>0</v>
      </c>
      <c r="I37" s="10">
        <f t="shared" si="0"/>
        <v>0</v>
      </c>
      <c r="J37" s="15">
        <v>9.0253934298218947</v>
      </c>
      <c r="K37" s="15">
        <v>2.58</v>
      </c>
      <c r="L37" s="15">
        <v>0</v>
      </c>
      <c r="M37" s="10">
        <f t="shared" si="1"/>
        <v>11.605393429821895</v>
      </c>
      <c r="N37" s="10"/>
      <c r="O37" s="10"/>
      <c r="P37" s="10"/>
      <c r="Q37" s="11">
        <f t="shared" si="2"/>
        <v>0</v>
      </c>
      <c r="R37" s="17">
        <v>2.58</v>
      </c>
      <c r="S37" s="18" t="s">
        <v>107</v>
      </c>
      <c r="T37" s="18" t="s">
        <v>140</v>
      </c>
    </row>
    <row r="38" spans="1:20" ht="46.5" customHeight="1">
      <c r="A38" s="38">
        <v>169</v>
      </c>
      <c r="B38" s="30" t="s">
        <v>108</v>
      </c>
      <c r="C38" s="14" t="s">
        <v>99</v>
      </c>
      <c r="D38" s="15">
        <v>0</v>
      </c>
      <c r="E38" s="32" t="s">
        <v>100</v>
      </c>
      <c r="F38" s="15">
        <v>0</v>
      </c>
      <c r="G38" s="15">
        <v>0</v>
      </c>
      <c r="H38" s="15">
        <v>0</v>
      </c>
      <c r="I38" s="10">
        <f t="shared" si="0"/>
        <v>0</v>
      </c>
      <c r="J38" s="15">
        <v>8.6</v>
      </c>
      <c r="K38" s="15">
        <v>0</v>
      </c>
      <c r="L38" s="15">
        <v>0</v>
      </c>
      <c r="M38" s="10">
        <f t="shared" si="1"/>
        <v>8.6</v>
      </c>
      <c r="N38" s="10"/>
      <c r="O38" s="10"/>
      <c r="P38" s="10"/>
      <c r="Q38" s="11">
        <f t="shared" si="2"/>
        <v>0</v>
      </c>
      <c r="R38" s="17">
        <v>1.9</v>
      </c>
      <c r="S38" s="18" t="s">
        <v>109</v>
      </c>
      <c r="T38" s="18" t="s">
        <v>139</v>
      </c>
    </row>
    <row r="39" spans="1:20" ht="84.75" customHeight="1">
      <c r="A39" s="38">
        <v>170</v>
      </c>
      <c r="B39" s="30" t="s">
        <v>110</v>
      </c>
      <c r="C39" s="14" t="s">
        <v>99</v>
      </c>
      <c r="D39" s="15">
        <v>0</v>
      </c>
      <c r="E39" s="32" t="s">
        <v>111</v>
      </c>
      <c r="F39" s="15">
        <v>0</v>
      </c>
      <c r="G39" s="15">
        <v>0</v>
      </c>
      <c r="H39" s="15">
        <v>0.28999999999999998</v>
      </c>
      <c r="I39" s="10">
        <f t="shared" si="0"/>
        <v>0.28999999999999998</v>
      </c>
      <c r="J39" s="15">
        <v>0.2</v>
      </c>
      <c r="K39" s="15">
        <v>0</v>
      </c>
      <c r="L39" s="15">
        <v>0</v>
      </c>
      <c r="M39" s="10">
        <f t="shared" si="1"/>
        <v>0.2</v>
      </c>
      <c r="N39" s="10"/>
      <c r="O39" s="10"/>
      <c r="P39" s="10"/>
      <c r="Q39" s="11">
        <f t="shared" si="2"/>
        <v>0.59183673469387754</v>
      </c>
      <c r="R39" s="17">
        <v>0.17</v>
      </c>
      <c r="S39" s="18" t="s">
        <v>112</v>
      </c>
      <c r="T39" s="18" t="s">
        <v>158</v>
      </c>
    </row>
    <row r="40" spans="1:20" ht="83.25" customHeight="1">
      <c r="A40" s="38">
        <v>171</v>
      </c>
      <c r="B40" s="30" t="s">
        <v>113</v>
      </c>
      <c r="C40" s="14" t="s">
        <v>99</v>
      </c>
      <c r="D40" s="15">
        <v>0</v>
      </c>
      <c r="E40" s="32" t="s">
        <v>114</v>
      </c>
      <c r="F40" s="15">
        <v>0</v>
      </c>
      <c r="G40" s="15">
        <v>4.03</v>
      </c>
      <c r="H40" s="15">
        <v>0.28000000000000003</v>
      </c>
      <c r="I40" s="10">
        <f t="shared" si="0"/>
        <v>4.3100000000000005</v>
      </c>
      <c r="J40" s="15">
        <v>0</v>
      </c>
      <c r="K40" s="15">
        <v>0</v>
      </c>
      <c r="L40" s="15">
        <v>0</v>
      </c>
      <c r="M40" s="10">
        <f t="shared" si="1"/>
        <v>0</v>
      </c>
      <c r="N40" s="15">
        <v>0</v>
      </c>
      <c r="O40" s="15">
        <v>4.41</v>
      </c>
      <c r="P40" s="15">
        <v>0.28000000000000003</v>
      </c>
      <c r="Q40" s="11">
        <f t="shared" si="2"/>
        <v>1</v>
      </c>
      <c r="R40" s="17">
        <v>4.6900000000000004</v>
      </c>
      <c r="S40" s="18" t="s">
        <v>115</v>
      </c>
      <c r="T40" s="18" t="s">
        <v>116</v>
      </c>
    </row>
    <row r="41" spans="1:20" ht="139.5" customHeight="1">
      <c r="A41" s="38" t="s">
        <v>117</v>
      </c>
      <c r="B41" s="30" t="s">
        <v>82</v>
      </c>
      <c r="C41" s="14" t="s">
        <v>118</v>
      </c>
      <c r="D41" s="15">
        <v>0</v>
      </c>
      <c r="E41" s="32">
        <v>0</v>
      </c>
      <c r="F41" s="15">
        <v>0.15</v>
      </c>
      <c r="G41" s="15">
        <v>4.58</v>
      </c>
      <c r="H41" s="15">
        <v>10.84</v>
      </c>
      <c r="I41" s="10">
        <f t="shared" si="0"/>
        <v>15.57</v>
      </c>
      <c r="J41" s="15">
        <v>11.94</v>
      </c>
      <c r="K41" s="15">
        <v>12.47</v>
      </c>
      <c r="L41" s="15">
        <v>12.47</v>
      </c>
      <c r="M41" s="10">
        <f t="shared" si="1"/>
        <v>36.880000000000003</v>
      </c>
      <c r="N41" s="10">
        <v>0.15</v>
      </c>
      <c r="O41" s="10">
        <v>4.58</v>
      </c>
      <c r="P41" s="10">
        <v>37.619999999999997</v>
      </c>
      <c r="Q41" s="11">
        <f t="shared" si="2"/>
        <v>0.29685414680648237</v>
      </c>
      <c r="R41" s="17">
        <v>42.3</v>
      </c>
      <c r="S41" s="18" t="s">
        <v>84</v>
      </c>
      <c r="T41" s="27" t="s">
        <v>144</v>
      </c>
    </row>
    <row r="42" spans="1:20" ht="105.75" customHeight="1">
      <c r="A42" s="38">
        <v>176</v>
      </c>
      <c r="B42" s="30" t="s">
        <v>119</v>
      </c>
      <c r="C42" s="14" t="s">
        <v>120</v>
      </c>
      <c r="D42" s="15">
        <v>13</v>
      </c>
      <c r="E42" s="32">
        <v>0</v>
      </c>
      <c r="F42" s="15">
        <v>0</v>
      </c>
      <c r="G42" s="15">
        <v>0</v>
      </c>
      <c r="H42" s="15">
        <v>0</v>
      </c>
      <c r="I42" s="10">
        <f t="shared" si="0"/>
        <v>0</v>
      </c>
      <c r="J42" s="15">
        <v>11.142461024471476</v>
      </c>
      <c r="K42" s="15">
        <v>12.893674267662554</v>
      </c>
      <c r="L42" s="15">
        <v>7.1137847484564318</v>
      </c>
      <c r="M42" s="10">
        <f t="shared" si="1"/>
        <v>31.149920040590462</v>
      </c>
      <c r="N42" s="10"/>
      <c r="O42" s="10"/>
      <c r="P42" s="10"/>
      <c r="Q42" s="11">
        <f t="shared" si="2"/>
        <v>0</v>
      </c>
      <c r="R42" s="17">
        <v>0</v>
      </c>
      <c r="S42" s="18" t="s">
        <v>121</v>
      </c>
      <c r="T42" s="18" t="s">
        <v>146</v>
      </c>
    </row>
    <row r="43" spans="1:20" ht="81.75" customHeight="1">
      <c r="A43" s="38">
        <v>177</v>
      </c>
      <c r="B43" s="30" t="s">
        <v>122</v>
      </c>
      <c r="C43" s="14" t="s">
        <v>99</v>
      </c>
      <c r="D43" s="15">
        <v>0</v>
      </c>
      <c r="E43" s="32">
        <v>0</v>
      </c>
      <c r="F43" s="15">
        <v>0</v>
      </c>
      <c r="G43" s="15">
        <v>0</v>
      </c>
      <c r="H43" s="15">
        <v>0</v>
      </c>
      <c r="I43" s="10">
        <f t="shared" si="0"/>
        <v>0</v>
      </c>
      <c r="J43" s="15">
        <v>6.4626273941934551</v>
      </c>
      <c r="K43" s="15">
        <v>12.96</v>
      </c>
      <c r="L43" s="15">
        <v>7.1137847484564318</v>
      </c>
      <c r="M43" s="10">
        <f t="shared" si="1"/>
        <v>26.536412142649887</v>
      </c>
      <c r="N43" s="10"/>
      <c r="O43" s="10"/>
      <c r="P43" s="10"/>
      <c r="Q43" s="11">
        <f t="shared" si="2"/>
        <v>0</v>
      </c>
      <c r="R43" s="17">
        <v>1.2</v>
      </c>
      <c r="S43" s="18" t="s">
        <v>123</v>
      </c>
      <c r="T43" s="18" t="s">
        <v>145</v>
      </c>
    </row>
    <row r="44" spans="1:20" ht="82.5" customHeight="1">
      <c r="A44" s="38">
        <v>178</v>
      </c>
      <c r="B44" s="30" t="s">
        <v>124</v>
      </c>
      <c r="C44" s="14" t="s">
        <v>99</v>
      </c>
      <c r="D44" s="15">
        <v>0</v>
      </c>
      <c r="E44" s="32">
        <v>0</v>
      </c>
      <c r="F44" s="15">
        <v>0</v>
      </c>
      <c r="G44" s="15">
        <v>0</v>
      </c>
      <c r="H44" s="15">
        <v>0</v>
      </c>
      <c r="I44" s="10">
        <v>0</v>
      </c>
      <c r="J44" s="15">
        <v>5.63</v>
      </c>
      <c r="K44" s="15">
        <v>17.646452008662251</v>
      </c>
      <c r="L44" s="15">
        <v>2.869226515210761</v>
      </c>
      <c r="M44" s="10">
        <f t="shared" si="1"/>
        <v>26.145678523873013</v>
      </c>
      <c r="N44" s="10"/>
      <c r="O44" s="10"/>
      <c r="P44" s="10"/>
      <c r="Q44" s="11">
        <f t="shared" si="2"/>
        <v>0</v>
      </c>
      <c r="R44" s="17">
        <v>0.06</v>
      </c>
      <c r="S44" s="18" t="s">
        <v>125</v>
      </c>
      <c r="T44" s="18" t="s">
        <v>145</v>
      </c>
    </row>
    <row r="45" spans="1:20" ht="84" customHeight="1">
      <c r="A45" s="38">
        <v>179</v>
      </c>
      <c r="B45" s="30" t="s">
        <v>126</v>
      </c>
      <c r="C45" s="14" t="s">
        <v>99</v>
      </c>
      <c r="D45" s="15">
        <v>0</v>
      </c>
      <c r="E45" s="32">
        <v>0</v>
      </c>
      <c r="F45" s="15">
        <v>0</v>
      </c>
      <c r="G45" s="15">
        <v>0</v>
      </c>
      <c r="H45" s="15">
        <v>0</v>
      </c>
      <c r="I45" s="10">
        <v>0</v>
      </c>
      <c r="J45" s="15">
        <v>3.4</v>
      </c>
      <c r="K45" s="15">
        <v>2.65</v>
      </c>
      <c r="L45" s="15">
        <v>0</v>
      </c>
      <c r="M45" s="10">
        <f t="shared" si="1"/>
        <v>6.05</v>
      </c>
      <c r="N45" s="10"/>
      <c r="O45" s="10"/>
      <c r="P45" s="10"/>
      <c r="Q45" s="11">
        <f t="shared" si="2"/>
        <v>0</v>
      </c>
      <c r="R45" s="17">
        <v>0.6</v>
      </c>
      <c r="S45" s="18" t="s">
        <v>127</v>
      </c>
      <c r="T45" s="18" t="s">
        <v>145</v>
      </c>
    </row>
    <row r="46" spans="1:20" ht="94.5" customHeight="1">
      <c r="A46" s="38">
        <v>180</v>
      </c>
      <c r="B46" s="30" t="s">
        <v>128</v>
      </c>
      <c r="C46" s="14" t="s">
        <v>120</v>
      </c>
      <c r="D46" s="32" t="s">
        <v>129</v>
      </c>
      <c r="E46" s="32">
        <v>0</v>
      </c>
      <c r="F46" s="15">
        <v>0</v>
      </c>
      <c r="G46" s="15">
        <v>0</v>
      </c>
      <c r="H46" s="15">
        <v>0</v>
      </c>
      <c r="I46" s="10">
        <f t="shared" si="0"/>
        <v>0</v>
      </c>
      <c r="J46" s="15">
        <v>11.142461024471476</v>
      </c>
      <c r="K46" s="15">
        <v>18.822882142573068</v>
      </c>
      <c r="L46" s="15">
        <v>11.868164222008147</v>
      </c>
      <c r="M46" s="10">
        <f t="shared" si="1"/>
        <v>41.833507389052691</v>
      </c>
      <c r="N46" s="10"/>
      <c r="O46" s="10"/>
      <c r="P46" s="10"/>
      <c r="Q46" s="11">
        <f t="shared" si="2"/>
        <v>0</v>
      </c>
      <c r="R46" s="17">
        <v>0</v>
      </c>
      <c r="S46" s="18" t="s">
        <v>130</v>
      </c>
      <c r="T46" s="18" t="s">
        <v>141</v>
      </c>
    </row>
    <row r="47" spans="1:20">
      <c r="A47" s="20" t="s">
        <v>131</v>
      </c>
      <c r="B47" s="20"/>
      <c r="C47" s="19"/>
      <c r="D47" s="19"/>
      <c r="E47" s="19"/>
      <c r="F47" s="21">
        <f>SUM(F3:F46)</f>
        <v>38.01</v>
      </c>
      <c r="G47" s="21">
        <f>SUM(G3:G46)</f>
        <v>28.814</v>
      </c>
      <c r="H47" s="21">
        <f>SUM(H3:H46)</f>
        <v>74</v>
      </c>
      <c r="I47" s="21">
        <f>SUM(I3:I46)</f>
        <v>140.82400000000004</v>
      </c>
      <c r="J47" s="21">
        <f t="shared" ref="J47:L47" si="3">SUM(J3:J46)</f>
        <v>265.66945663677524</v>
      </c>
      <c r="K47" s="21">
        <f t="shared" si="3"/>
        <v>208.99329411467735</v>
      </c>
      <c r="L47" s="21">
        <f t="shared" si="3"/>
        <v>120.9180022926823</v>
      </c>
      <c r="M47" s="10">
        <f t="shared" si="1"/>
        <v>595.58075304413489</v>
      </c>
      <c r="N47" s="10"/>
      <c r="O47" s="10"/>
      <c r="P47" s="10"/>
      <c r="Q47" s="11"/>
      <c r="R47" s="12"/>
      <c r="S47" s="19"/>
      <c r="T47" s="18"/>
    </row>
  </sheetData>
  <mergeCells count="8">
    <mergeCell ref="S1:S2"/>
    <mergeCell ref="F1:I1"/>
    <mergeCell ref="J1:M1"/>
    <mergeCell ref="N1:P1"/>
    <mergeCell ref="A1:A2"/>
    <mergeCell ref="B1:B2"/>
    <mergeCell ref="C1:C2"/>
    <mergeCell ref="D1:E1"/>
  </mergeCells>
  <pageMargins left="0.11811023622047245" right="0"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2020-02-27T07:13:34Z</cp:lastPrinted>
  <dcterms:created xsi:type="dcterms:W3CDTF">2020-02-20T08:06:42Z</dcterms:created>
  <dcterms:modified xsi:type="dcterms:W3CDTF">2020-02-27T07:15:02Z</dcterms:modified>
</cp:coreProperties>
</file>